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920" yWindow="30" windowWidth="12120" windowHeight="11325" tabRatio="937"/>
  </bookViews>
  <sheets>
    <sheet name="Хабаровск-1" sheetId="45" r:id="rId1"/>
    <sheet name="Хабаровск-2" sheetId="35" r:id="rId2"/>
    <sheet name="Комсомольск" sheetId="33" r:id="rId3"/>
    <sheet name="Солнечный" sheetId="17" r:id="rId4"/>
  </sheets>
  <externalReferences>
    <externalReference r:id="rId5"/>
    <externalReference r:id="rId6"/>
  </externalReferences>
  <definedNames>
    <definedName name="_xlnm._FilterDatabase" localSheetId="2" hidden="1">Комсомольск!$A$7:$BP$82</definedName>
    <definedName name="_xlnm._FilterDatabase" localSheetId="0" hidden="1">'Хабаровск-1'!$C$8:$I$121</definedName>
    <definedName name="_xlnm._FilterDatabase" localSheetId="1" hidden="1">'Хабаровск-2'!$A$8:$J$187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2">Комсомольск!$4:$7</definedName>
    <definedName name="_xlnm.Print_Titles" localSheetId="3">Солнечный!$4:$7</definedName>
    <definedName name="_xlnm.Print_Titles" localSheetId="0">'Хабаровск-1'!$1:$8</definedName>
    <definedName name="_xlnm.Print_Titles" localSheetId="1">'Хабаровск-2'!$3:$8</definedName>
    <definedName name="_xlnm.Print_Area" localSheetId="2">Комсомольск!$D$1:$I$82</definedName>
    <definedName name="_xlnm.Print_Area" localSheetId="3">Солнечный!$A$1:$F$85</definedName>
    <definedName name="_xlnm.Print_Area" localSheetId="0">'Хабаровск-1'!$C$1:$H$121</definedName>
    <definedName name="_xlnm.Print_Area" localSheetId="1">'Хабаровск-2'!$D$1:$I$187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3" i="35" l="1"/>
  <c r="F13" i="35" l="1"/>
  <c r="C22" i="17" l="1"/>
  <c r="F18" i="33"/>
  <c r="F139" i="35" l="1"/>
  <c r="F52" i="35" l="1"/>
  <c r="E32" i="45" l="1"/>
  <c r="C76" i="17" l="1"/>
  <c r="C79" i="17"/>
  <c r="C19" i="17"/>
  <c r="F50" i="35" l="1"/>
  <c r="F185" i="35" l="1"/>
  <c r="F80" i="33" l="1"/>
  <c r="F74" i="33"/>
  <c r="F14" i="35" l="1"/>
  <c r="E37" i="45" l="1"/>
  <c r="I37" i="45" s="1"/>
  <c r="E42" i="45" l="1"/>
  <c r="E40" i="45" s="1"/>
  <c r="E52" i="45"/>
  <c r="C82" i="17" l="1"/>
  <c r="C81" i="17" s="1"/>
  <c r="E120" i="45" l="1"/>
  <c r="C57" i="17" l="1"/>
  <c r="C55" i="17" s="1"/>
  <c r="C46" i="17"/>
  <c r="C30" i="17"/>
  <c r="C62" i="17" l="1"/>
  <c r="C52" i="17" l="1"/>
  <c r="C44" i="17" l="1"/>
  <c r="F49" i="33" l="1"/>
  <c r="F40" i="33" s="1"/>
  <c r="F82" i="35" l="1"/>
  <c r="E1328" i="17" l="1"/>
  <c r="E553" i="17"/>
  <c r="I76" i="33" l="1"/>
  <c r="H76" i="33" s="1"/>
  <c r="F31" i="35" l="1"/>
  <c r="F92" i="35"/>
  <c r="F134" i="35" l="1"/>
  <c r="I131" i="35"/>
  <c r="H131" i="35" s="1"/>
  <c r="I130" i="35"/>
  <c r="H130" i="35" s="1"/>
  <c r="I128" i="35"/>
  <c r="H128" i="35" s="1"/>
  <c r="I127" i="35"/>
  <c r="H127" i="35" s="1"/>
  <c r="I126" i="35"/>
  <c r="H126" i="35" s="1"/>
  <c r="I124" i="35"/>
  <c r="H124" i="35" s="1"/>
  <c r="I123" i="35"/>
  <c r="H123" i="35" s="1"/>
  <c r="I122" i="35"/>
  <c r="F18" i="35" l="1"/>
  <c r="F67" i="33" l="1"/>
  <c r="I79" i="33" l="1"/>
  <c r="H79" i="33" s="1"/>
  <c r="I78" i="33"/>
  <c r="H78" i="33" s="1"/>
  <c r="I77" i="33"/>
  <c r="F81" i="33"/>
  <c r="I73" i="33"/>
  <c r="H73" i="33" s="1"/>
  <c r="I72" i="33"/>
  <c r="H72" i="33" s="1"/>
  <c r="I71" i="33"/>
  <c r="H71" i="33" s="1"/>
  <c r="F59" i="33"/>
  <c r="F34" i="33"/>
  <c r="F29" i="33"/>
  <c r="F66" i="33"/>
  <c r="I15" i="33"/>
  <c r="H15" i="33" s="1"/>
  <c r="I11" i="33"/>
  <c r="H11" i="33" s="1"/>
  <c r="I14" i="33"/>
  <c r="H14" i="33" s="1"/>
  <c r="I13" i="33"/>
  <c r="H13" i="33" s="1"/>
  <c r="I12" i="33"/>
  <c r="F542" i="33" l="1"/>
  <c r="I80" i="33"/>
  <c r="G80" i="33" s="1"/>
  <c r="F64" i="33"/>
  <c r="I16" i="33"/>
  <c r="G16" i="33" s="1"/>
  <c r="F28" i="33"/>
  <c r="F65" i="33" s="1"/>
  <c r="H12" i="33"/>
  <c r="H16" i="33" s="1"/>
  <c r="H74" i="33"/>
  <c r="I74" i="33"/>
  <c r="H77" i="33"/>
  <c r="H80" i="33" s="1"/>
  <c r="F68" i="33" l="1"/>
  <c r="H81" i="33"/>
  <c r="I81" i="33"/>
  <c r="G81" i="33" s="1"/>
  <c r="G74" i="33"/>
  <c r="C80" i="17" l="1"/>
  <c r="F78" i="17"/>
  <c r="E78" i="17" s="1"/>
  <c r="E79" i="17" s="1"/>
  <c r="F75" i="17"/>
  <c r="E75" i="17" s="1"/>
  <c r="F74" i="17"/>
  <c r="E74" i="17" s="1"/>
  <c r="F73" i="17"/>
  <c r="E73" i="17" s="1"/>
  <c r="C69" i="17"/>
  <c r="C38" i="17"/>
  <c r="C33" i="17"/>
  <c r="C68" i="17"/>
  <c r="F18" i="17"/>
  <c r="E18" i="17" s="1"/>
  <c r="F17" i="17"/>
  <c r="E17" i="17" s="1"/>
  <c r="F16" i="17"/>
  <c r="E16" i="17" s="1"/>
  <c r="F15" i="17"/>
  <c r="E15" i="17" s="1"/>
  <c r="F14" i="17"/>
  <c r="E14" i="17" s="1"/>
  <c r="F13" i="17"/>
  <c r="E13" i="17" s="1"/>
  <c r="F12" i="17"/>
  <c r="E12" i="17" s="1"/>
  <c r="F11" i="17"/>
  <c r="E11" i="17" s="1"/>
  <c r="F10" i="17"/>
  <c r="G185" i="35"/>
  <c r="G186" i="35" s="1"/>
  <c r="F186" i="35"/>
  <c r="I184" i="35"/>
  <c r="I185" i="35" s="1"/>
  <c r="I186" i="35" s="1"/>
  <c r="F180" i="35"/>
  <c r="F174" i="35"/>
  <c r="F154" i="35"/>
  <c r="F149" i="35"/>
  <c r="F146" i="35"/>
  <c r="F179" i="35" s="1"/>
  <c r="I132" i="35"/>
  <c r="H132" i="35" s="1"/>
  <c r="I129" i="35"/>
  <c r="H129" i="35" s="1"/>
  <c r="I125" i="35"/>
  <c r="H125" i="35" s="1"/>
  <c r="I121" i="35"/>
  <c r="H121" i="35" s="1"/>
  <c r="F117" i="35"/>
  <c r="F75" i="35"/>
  <c r="F68" i="35"/>
  <c r="F63" i="35"/>
  <c r="F60" i="35"/>
  <c r="F116" i="35" s="1"/>
  <c r="I49" i="35"/>
  <c r="H49" i="35" s="1"/>
  <c r="I48" i="35"/>
  <c r="F43" i="35"/>
  <c r="I41" i="35"/>
  <c r="H41" i="35" s="1"/>
  <c r="I40" i="35"/>
  <c r="F36" i="35"/>
  <c r="F24" i="35"/>
  <c r="F35" i="35" s="1"/>
  <c r="F16" i="35"/>
  <c r="I13" i="35"/>
  <c r="H13" i="35" s="1"/>
  <c r="I12" i="35"/>
  <c r="H12" i="35" s="1"/>
  <c r="I11" i="35"/>
  <c r="H11" i="35" s="1"/>
  <c r="I50" i="35" l="1"/>
  <c r="G50" i="35" s="1"/>
  <c r="C66" i="17"/>
  <c r="C32" i="17"/>
  <c r="C67" i="17" s="1"/>
  <c r="F73" i="35"/>
  <c r="F177" i="35"/>
  <c r="F34" i="35"/>
  <c r="F37" i="35" s="1"/>
  <c r="H14" i="35"/>
  <c r="F148" i="35"/>
  <c r="F178" i="35" s="1"/>
  <c r="I133" i="35"/>
  <c r="I134" i="35" s="1"/>
  <c r="G134" i="35" s="1"/>
  <c r="F19" i="17"/>
  <c r="D19" i="17" s="1"/>
  <c r="E76" i="17"/>
  <c r="E80" i="17" s="1"/>
  <c r="I42" i="35"/>
  <c r="G42" i="35" s="1"/>
  <c r="H40" i="35"/>
  <c r="H42" i="35" s="1"/>
  <c r="H43" i="35" s="1"/>
  <c r="F62" i="35"/>
  <c r="F115" i="35" s="1"/>
  <c r="H48" i="35"/>
  <c r="H50" i="35" s="1"/>
  <c r="H133" i="35"/>
  <c r="H134" i="35" s="1"/>
  <c r="H184" i="35"/>
  <c r="H185" i="35" s="1"/>
  <c r="H186" i="35" s="1"/>
  <c r="E10" i="17"/>
  <c r="E19" i="17" s="1"/>
  <c r="F76" i="17"/>
  <c r="F79" i="17"/>
  <c r="D79" i="17" s="1"/>
  <c r="I14" i="35"/>
  <c r="G14" i="35" s="1"/>
  <c r="F114" i="35" l="1"/>
  <c r="F118" i="35" s="1"/>
  <c r="C70" i="17"/>
  <c r="F181" i="35"/>
  <c r="G133" i="35"/>
  <c r="I43" i="35"/>
  <c r="G43" i="35" s="1"/>
  <c r="F80" i="17"/>
  <c r="D80" i="17" s="1"/>
  <c r="D76" i="17"/>
  <c r="E112" i="45" l="1"/>
  <c r="H16" i="45" l="1"/>
  <c r="G16" i="45" s="1"/>
  <c r="H14" i="45"/>
  <c r="G14" i="45" s="1"/>
  <c r="H36" i="45" l="1"/>
  <c r="H35" i="45"/>
  <c r="H34" i="45"/>
  <c r="H33" i="45"/>
  <c r="H32" i="45"/>
  <c r="H31" i="45"/>
  <c r="H30" i="45"/>
  <c r="H29" i="45"/>
  <c r="H28" i="45"/>
  <c r="H27" i="45"/>
  <c r="H26" i="45"/>
  <c r="H25" i="45"/>
  <c r="H24" i="45"/>
  <c r="H23" i="45"/>
  <c r="H22" i="45"/>
  <c r="H21" i="45"/>
  <c r="H20" i="45"/>
  <c r="H19" i="45"/>
  <c r="H18" i="45"/>
  <c r="H17" i="45"/>
  <c r="H15" i="45"/>
  <c r="H13" i="45"/>
  <c r="H12" i="45"/>
  <c r="E792" i="45" l="1"/>
  <c r="E87" i="45" l="1"/>
  <c r="E86" i="45"/>
  <c r="E85" i="45"/>
  <c r="E88" i="45" l="1"/>
  <c r="G21" i="45" l="1"/>
  <c r="G24" i="45"/>
  <c r="G23" i="45"/>
  <c r="G25" i="45"/>
  <c r="G22" i="45"/>
  <c r="G20" i="45"/>
  <c r="G17" i="45"/>
  <c r="G19" i="45"/>
  <c r="G28" i="45"/>
  <c r="G27" i="45"/>
  <c r="G18" i="45"/>
  <c r="G13" i="45"/>
  <c r="G35" i="45"/>
  <c r="G33" i="45"/>
  <c r="G26" i="45"/>
  <c r="G32" i="45"/>
  <c r="G30" i="45"/>
  <c r="G31" i="45"/>
  <c r="G34" i="45"/>
  <c r="G12" i="45"/>
  <c r="G36" i="45"/>
  <c r="H11" i="45"/>
  <c r="G11" i="45" s="1"/>
  <c r="G15" i="45"/>
  <c r="G29" i="45"/>
  <c r="E107" i="45" l="1"/>
  <c r="H104" i="45" l="1"/>
  <c r="G104" i="45" s="1"/>
  <c r="H105" i="45"/>
  <c r="H103" i="45"/>
  <c r="G103" i="45" s="1"/>
  <c r="H95" i="45"/>
  <c r="G95" i="45" s="1"/>
  <c r="H106" i="45" l="1"/>
  <c r="G105" i="45"/>
  <c r="G106" i="45" s="1"/>
  <c r="H96" i="45" l="1"/>
  <c r="H100" i="45"/>
  <c r="H97" i="45"/>
  <c r="H98" i="45"/>
  <c r="H92" i="45"/>
  <c r="H91" i="45" l="1"/>
  <c r="H94" i="45"/>
  <c r="H99" i="45"/>
  <c r="H93" i="45"/>
  <c r="H101" i="45" l="1"/>
  <c r="H37" i="45" l="1"/>
  <c r="F37" i="45" l="1"/>
  <c r="G94" i="45" l="1"/>
  <c r="G99" i="45" l="1"/>
  <c r="F106" i="45" l="1"/>
  <c r="F101" i="45" l="1"/>
  <c r="G92" i="45"/>
  <c r="G96" i="45"/>
  <c r="G91" i="45"/>
  <c r="G100" i="45"/>
  <c r="G93" i="45"/>
  <c r="G97" i="45"/>
  <c r="G98" i="45"/>
  <c r="G101" i="45" l="1"/>
  <c r="G37" i="45"/>
  <c r="H107" i="45"/>
  <c r="F107" i="45" l="1"/>
  <c r="G107" i="45"/>
</calcChain>
</file>

<file path=xl/sharedStrings.xml><?xml version="1.0" encoding="utf-8"?>
<sst xmlns="http://schemas.openxmlformats.org/spreadsheetml/2006/main" count="842" uniqueCount="186">
  <si>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</si>
  <si>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</si>
  <si>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</si>
  <si>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</si>
  <si>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</si>
  <si>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</si>
  <si>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Дневные стационары всех типов</t>
  </si>
  <si>
    <t>отоларингологические</t>
  </si>
  <si>
    <t>Итого по СДП</t>
  </si>
  <si>
    <t>хирургические</t>
  </si>
  <si>
    <t>урологические</t>
  </si>
  <si>
    <t>пульмонологические</t>
  </si>
  <si>
    <t>Холтеровское мониторирование</t>
  </si>
  <si>
    <t>Исследование гормонов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</si>
  <si>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</si>
  <si>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</si>
  <si>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</si>
  <si>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</si>
  <si>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</si>
  <si>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</si>
  <si>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</si>
  <si>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</si>
  <si>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</si>
  <si>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</si>
  <si>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сосудистой хирургии</t>
  </si>
  <si>
    <t>Флюорография</t>
  </si>
  <si>
    <t>гастроэнтерологические</t>
  </si>
  <si>
    <t>эндокринологические</t>
  </si>
  <si>
    <t xml:space="preserve">терапевтические </t>
  </si>
  <si>
    <t>ревматологические</t>
  </si>
  <si>
    <t>офтальмологические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</si>
  <si>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</si>
  <si>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</si>
  <si>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</si>
  <si>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</si>
  <si>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</si>
  <si>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</si>
  <si>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</si>
  <si>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</si>
  <si>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</si>
  <si>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</si>
  <si>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</si>
  <si>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</si>
  <si>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</si>
  <si>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</si>
  <si>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 xml:space="preserve">терапевтические  </t>
  </si>
  <si>
    <t xml:space="preserve">хирургические  </t>
  </si>
  <si>
    <t xml:space="preserve">Дневной стационар при поликлинике </t>
  </si>
  <si>
    <t>1. КГБУЗ "Краевая клиническая больница № 1" им. проф. С.И. Сергеева МЗХК</t>
  </si>
  <si>
    <t>Скорая медицинская помощь (вызовы)</t>
  </si>
  <si>
    <t xml:space="preserve">офтальмологические </t>
  </si>
  <si>
    <t>челюстно-лицевой хирургии</t>
  </si>
  <si>
    <t>онкологические абдоминальные</t>
  </si>
  <si>
    <t>онкологические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</si>
  <si>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</si>
  <si>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</si>
  <si>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</si>
  <si>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</si>
  <si>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Итого по дневным стационарам всех типов</t>
  </si>
  <si>
    <t>2. Обращения по поводу заболевания</t>
  </si>
  <si>
    <t>6. КГБУЗ "Родильный дом № 1" МЗХК</t>
  </si>
  <si>
    <t>11. КГБУЗ "Клинико-диагностический центр" МЗХК</t>
  </si>
  <si>
    <t>медицинская реабилитация</t>
  </si>
  <si>
    <t>Стационар дневного пребывания</t>
  </si>
  <si>
    <t>Итого по ДС</t>
  </si>
  <si>
    <t>Перитонеальный диализ, сеанс лечения</t>
  </si>
  <si>
    <t>КГБУЗ "Солнечная районная больница" МЗХК</t>
  </si>
  <si>
    <t>Поликлиника (по самостоятельным тарифам)</t>
  </si>
  <si>
    <t>21. КГБУЗ "Детская городская клиническая поликлиника № 3" МЗХК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</si>
  <si>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</si>
  <si>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</si>
  <si>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</si>
  <si>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</si>
  <si>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Вызов СМП с применением тромболитической терапии</t>
  </si>
  <si>
    <t>Наименование МО</t>
  </si>
  <si>
    <t>койки сестринского ухода</t>
  </si>
  <si>
    <t xml:space="preserve">Поликлиника </t>
  </si>
  <si>
    <t>ИТОГО - по поликлинике (посещений)</t>
  </si>
  <si>
    <t>Гемодиафильтрация</t>
  </si>
  <si>
    <t>Койко-дни ОМС</t>
  </si>
  <si>
    <t>1.1. Посещение в Центре здоровья, всего</t>
  </si>
  <si>
    <t>1.2. Посещение в связи с диспансерным наблюдением</t>
  </si>
  <si>
    <t>в т.ч. посещения в травмпункте (первичные)</t>
  </si>
  <si>
    <t>СМАД</t>
  </si>
  <si>
    <t>ЧПЭС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</si>
  <si>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</si>
  <si>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</si>
  <si>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</si>
  <si>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</si>
  <si>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</si>
  <si>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</si>
  <si>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</si>
  <si>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Компьютерная томография с внутривенным контрастированием</t>
  </si>
  <si>
    <t>Ирригоскопия</t>
  </si>
  <si>
    <t>Пункционная биопсия щитовидной железы</t>
  </si>
  <si>
    <t>Объемы медицинской помощи ОМС (случаев госпитализации, посещений)</t>
  </si>
  <si>
    <t xml:space="preserve">2.1. Обращения </t>
  </si>
  <si>
    <t>Лабораторные исследования</t>
  </si>
  <si>
    <t>Обзорная рентгенография молочной желез в прямой и косой проекциях (маммография)</t>
  </si>
  <si>
    <t xml:space="preserve">оториноларингологические     </t>
  </si>
  <si>
    <t xml:space="preserve">хирургические    </t>
  </si>
  <si>
    <t>Исследования:</t>
  </si>
  <si>
    <t>Итого диализ</t>
  </si>
  <si>
    <t>Перитонеальный диализ с использованием автоматизированных технологий</t>
  </si>
  <si>
    <t>онкологические опухолей головы и шеи</t>
  </si>
  <si>
    <t>Видеоколоноскопия</t>
  </si>
  <si>
    <t>Автоматические (закрытые системы) биохимического исследования</t>
  </si>
  <si>
    <t>ИФА диагностика</t>
  </si>
  <si>
    <t>Иммунологические исследования методом проточная цитометрия и хемилюминисценция</t>
  </si>
  <si>
    <t>Гемодиафильтрация продолжительная</t>
  </si>
  <si>
    <t>УЗИ диагностика</t>
  </si>
  <si>
    <t>1. Посещения с иными целями, всего</t>
  </si>
  <si>
    <r>
      <t>1.5. Посещения с другими целями (</t>
    </r>
    <r>
      <rPr>
        <b/>
        <sz val="11"/>
        <rFont val="Times New Roman"/>
        <family val="1"/>
        <charset val="204"/>
      </rPr>
      <t>патронаж</t>
    </r>
    <r>
      <rPr>
        <sz val="11"/>
        <rFont val="Times New Roman"/>
        <family val="1"/>
        <charset val="204"/>
      </rPr>
      <t>, выдача справок и иных медицинских документов и др.)</t>
    </r>
  </si>
  <si>
    <t xml:space="preserve"> Посещения в связи с диспансеризацией, всего</t>
  </si>
  <si>
    <t>3.1. Диспансеризация взрослого населения 1 этап</t>
  </si>
  <si>
    <t>3.1.(а)  Диспансеризация взрослого населения 1 этапа, проводимая мобильными медицинскими бригадами</t>
  </si>
  <si>
    <t xml:space="preserve">3.2. Диспансеризация детей-сирот, находящихся в стационарных учреждениях </t>
  </si>
  <si>
    <t xml:space="preserve">3.3. Диспансеризация детей-сирот, находящихся в семьях </t>
  </si>
  <si>
    <t xml:space="preserve"> Посещения в связи с профилактическими медицинскими осмотрами, всего</t>
  </si>
  <si>
    <t>3.4. Профилактический медицинский осмотр лиц старше 18 лет</t>
  </si>
  <si>
    <t xml:space="preserve">3.5. Профилактические медицинские осмотры несовершеннолетних, предусмотренные отчетностью на портале МЗ РФ </t>
  </si>
  <si>
    <t xml:space="preserve">3.6. Профилактические медицинские осмотры несовершеннолетних, предусмотренные порядками </t>
  </si>
  <si>
    <t>Всего посещений с иными целями</t>
  </si>
  <si>
    <t>Всего посещений при проведении профилактических мероприятий</t>
  </si>
  <si>
    <t>Всего обращений по поводу заболеваний</t>
  </si>
  <si>
    <t>Всего посещений с связи с оказанием неотложной помощи</t>
  </si>
  <si>
    <t>УЗИ диагностика сердечно-сосудистой системы</t>
  </si>
  <si>
    <t>УЗИ диагностика (доплерография) сердечно-сосудистой системы</t>
  </si>
  <si>
    <t>Магнитно-резонансная томография (МРТ)</t>
  </si>
  <si>
    <t>в том числе ВМП</t>
  </si>
  <si>
    <t xml:space="preserve">МРТ с внутривенным контрастированием </t>
  </si>
  <si>
    <t>1.4. Посещения с иными целями медицинских работников, имеющих среднее медицинское образование, ведущих самостоятельный прием</t>
  </si>
  <si>
    <t>Всего по МО</t>
  </si>
  <si>
    <t>0352001</t>
  </si>
  <si>
    <t>2148001</t>
  </si>
  <si>
    <t>2101006</t>
  </si>
  <si>
    <t>2201003</t>
  </si>
  <si>
    <t>3141004</t>
  </si>
  <si>
    <t>3. Посещения при проведении профилактических мероприятий (комплексное посещение) *</t>
  </si>
  <si>
    <t xml:space="preserve">Отбор биологического материала для лабораторного исследования на наличие коронавируса COVID-19 со слизистой оболочки носо- и ротоглотки </t>
  </si>
  <si>
    <t>Отбор биологического материала для лабораторного исследования на наличие коронавируса COVID-19 со слизистой оболочки носо- и ротоглотки</t>
  </si>
  <si>
    <t xml:space="preserve">3. Посещения при проведении профилактических мероприятий (комплексное посещение) </t>
  </si>
  <si>
    <t>1.6.Диспансеризация взрослого населения 2 этап</t>
  </si>
  <si>
    <t>Поликлиника (по подушевому финансированию  и нормативу финансирования структурного подразделения)</t>
  </si>
  <si>
    <t>4. Посещение в связи с оказанием неотложной помощи в фельдшерском, фельдшерско-акушерском пункте</t>
  </si>
  <si>
    <t>5. Посещение с иными целями, всего</t>
  </si>
  <si>
    <t>5.1. Посещение в Центре здоровья</t>
  </si>
  <si>
    <t>5.3. Разовые посещения в связи с заболеванием в том числе:</t>
  </si>
  <si>
    <t>5.3.1 Разовые посещения</t>
  </si>
  <si>
    <t>5.3.2. Профилактические услуги  в стоматологии (ует)</t>
  </si>
  <si>
    <t>5.3.3. Разовые посещения выполненные мобильными выездными бригадами (выезды в районы края)</t>
  </si>
  <si>
    <t>6. Обращения по поводу заболевания</t>
  </si>
  <si>
    <t>6.1 Обращения</t>
  </si>
  <si>
    <t>6.2. Обращения по стоматологии</t>
  </si>
  <si>
    <t>7. Посещения в связи с оказанием неотложной помощи</t>
  </si>
  <si>
    <t>8. Посещение врачей  приемных отделений при оказании МП пациентам, не нуждающимся в оказании стационарной помощи</t>
  </si>
  <si>
    <t>5. Посещение с иными целями,   в консультативно-диагностических центрах (отделениях) всего</t>
  </si>
  <si>
    <t>5.5. Посещения с иными целями медицинских работников, имеющих среднее медицинское образование, ведущих самостоятельный прием</t>
  </si>
  <si>
    <t>5.6. Посещения с другими целями (патронаж, выдача справок и иных медицинских документов и др.)</t>
  </si>
  <si>
    <t>6 Обращения в консультативно-диагностических центрах (отделениях)</t>
  </si>
  <si>
    <t>8. Посещение врачей приемных отделений при оказании медицинской помощи пациентам, не нуждающимся в оказании стационарной помощи</t>
  </si>
  <si>
    <t xml:space="preserve"> 6.2 (а) в т.ч. (УЕТ)</t>
  </si>
  <si>
    <t>Итого консультации с применением телемедицинских технологий</t>
  </si>
  <si>
    <t>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терапии)</t>
  </si>
  <si>
    <t>Дистанционная консультация  в режиме реального времени (ВМУ)</t>
  </si>
  <si>
    <t>Дистанционная консультация  в режиме отсроченой консультации (ВМУ)</t>
  </si>
  <si>
    <t>Дистанционный консилиум с участием 2-3 специалистов (ВМУ)</t>
  </si>
  <si>
    <t>Скрининговое УЗИ при сроке беременности 19-21 недели по оценке антенатального развития плода</t>
  </si>
  <si>
    <t>3. КГБУЗ "Городская больница" имени А.В. Шульмана МЗ ХК</t>
  </si>
  <si>
    <t xml:space="preserve">5.8. Углубленная диспансеризация взрослого населения I этап: </t>
  </si>
  <si>
    <t>5.8.1. Комплексное посещение</t>
  </si>
  <si>
    <t>5.9. Углубленная диспансеризация взрослого населения II этап:</t>
  </si>
  <si>
    <t>Выявление антигена SARS-CoV-2 методом ИХА</t>
  </si>
  <si>
    <t>Микробиологическое (культуральное) исследование мокроты на аэробные и факультативно-анаэробные микроорганизмы</t>
  </si>
  <si>
    <t>Микробиологическое (культуральное) исследование мокроты на грибы (дрожжевые и мицелильные)</t>
  </si>
  <si>
    <t>Объемы медицинской помощи по территориальной программе обязательного медицинского страхования на 2022 год</t>
  </si>
  <si>
    <t>1.5.1  Посещения  с другими целями (врача или среднего персонала) при проведении мед.осмотра перед проведением профилактических прививок против новой коронавирусной инфекции (COVID-19)</t>
  </si>
  <si>
    <t>5.7  Посещения  с другими целями (врача или среднего персонала) при проведении мед.осмотра перед проведением профилактических прививок против новой коронавирусной инфекции (COVID-19)</t>
  </si>
  <si>
    <t>Скрининговое УЗИ при сроке беременности 11-14 недели по оценке антенатального развития плода</t>
  </si>
  <si>
    <r>
      <t>Объемы медицинской помощи ОМС (случаев госпитализации, посещений)</t>
    </r>
    <r>
      <rPr>
        <b/>
        <sz val="10"/>
        <rFont val="Times New Roman"/>
        <family val="1"/>
        <charset val="204"/>
      </rPr>
      <t xml:space="preserve"> </t>
    </r>
  </si>
  <si>
    <t>1.3. Разовые посещения в связи с заболеванием</t>
  </si>
  <si>
    <t>Перитонеальный диализ при нарушении ультрафильтрации</t>
  </si>
  <si>
    <t>1</t>
  </si>
  <si>
    <t>к Решению Комиссии   по разработке ТП ОМС от 25.03.2022 №  3</t>
  </si>
  <si>
    <t xml:space="preserve">Приложение №4
</t>
  </si>
  <si>
    <t>к Решению Комиссии   по разработке ТП ОМС от 25.03.2022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</si>
</sst>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"/>
      <family val="1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165" fontId="10" fillId="0" borderId="0" applyFont="0" applyFill="0" applyBorder="0" applyAlignment="0" applyProtection="0"/>
    <xf numFmtId="0" fontId="3" fillId="0" borderId="0"/>
    <xf numFmtId="0" fontId="10" fillId="0" borderId="0"/>
    <xf numFmtId="165" fontId="10" fillId="0" borderId="0" applyFont="0" applyFill="0" applyBorder="0" applyAlignment="0" applyProtection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 applyFill="0" applyBorder="0" applyProtection="0">
      <alignment wrapText="1"/>
      <protection locked="0"/>
    </xf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32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2" borderId="28" applyNumberFormat="0" applyFont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10" fillId="0" borderId="0"/>
  </cellStyleXfs>
  <cellXfs count="280">
    <xf numFmtId="0" fontId="0" fillId="0" borderId="0" xfId="0"/>
    <xf numFmtId="0" fontId="7" fillId="3" borderId="7" xfId="0" applyFont="1" applyFill="1" applyBorder="1" applyAlignment="1">
      <alignment horizontal="left" vertical="top" wrapText="1" indent="2"/>
    </xf>
    <xf numFmtId="164" fontId="21" fillId="3" borderId="7" xfId="2" applyNumberFormat="1" applyFont="1" applyFill="1" applyBorder="1"/>
    <xf numFmtId="0" fontId="15" fillId="3" borderId="0" xfId="2" applyFont="1" applyFill="1"/>
    <xf numFmtId="49" fontId="7" fillId="3" borderId="34" xfId="0" applyNumberFormat="1" applyFont="1" applyFill="1" applyBorder="1" applyAlignment="1">
      <alignment horizontal="right"/>
    </xf>
    <xf numFmtId="168" fontId="7" fillId="3" borderId="11" xfId="1" applyNumberFormat="1" applyFont="1" applyFill="1" applyBorder="1"/>
    <xf numFmtId="164" fontId="15" fillId="3" borderId="7" xfId="2" applyNumberFormat="1" applyFont="1" applyFill="1" applyBorder="1"/>
    <xf numFmtId="169" fontId="15" fillId="3" borderId="7" xfId="2" applyNumberFormat="1" applyFont="1" applyFill="1" applyBorder="1"/>
    <xf numFmtId="164" fontId="7" fillId="3" borderId="11" xfId="1" applyNumberFormat="1" applyFont="1" applyFill="1" applyBorder="1"/>
    <xf numFmtId="164" fontId="16" fillId="3" borderId="7" xfId="2" applyNumberFormat="1" applyFont="1" applyFill="1" applyBorder="1"/>
    <xf numFmtId="168" fontId="9" fillId="3" borderId="11" xfId="1" applyNumberFormat="1" applyFont="1" applyFill="1" applyBorder="1"/>
    <xf numFmtId="0" fontId="16" fillId="3" borderId="0" xfId="2" applyFont="1" applyFill="1"/>
    <xf numFmtId="0" fontId="11" fillId="3" borderId="7" xfId="0" applyFont="1" applyFill="1" applyBorder="1" applyAlignment="1">
      <alignment horizontal="left" indent="1"/>
    </xf>
    <xf numFmtId="164" fontId="9" fillId="3" borderId="7" xfId="2" applyNumberFormat="1" applyFont="1" applyFill="1" applyBorder="1" applyAlignment="1">
      <alignment horizontal="right"/>
    </xf>
    <xf numFmtId="0" fontId="9" fillId="3" borderId="7" xfId="0" applyFont="1" applyFill="1" applyBorder="1" applyAlignment="1">
      <alignment horizontal="left" wrapText="1" indent="2"/>
    </xf>
    <xf numFmtId="0" fontId="7" fillId="3" borderId="7" xfId="0" applyFont="1" applyFill="1" applyBorder="1" applyAlignment="1">
      <alignment horizontal="left" wrapText="1" indent="2"/>
    </xf>
    <xf numFmtId="0" fontId="11" fillId="3" borderId="7" xfId="0" applyFont="1" applyFill="1" applyBorder="1" applyAlignment="1">
      <alignment horizontal="left" wrapText="1" indent="2"/>
    </xf>
    <xf numFmtId="0" fontId="7" fillId="3" borderId="7" xfId="2" applyFont="1" applyFill="1" applyBorder="1" applyAlignment="1">
      <alignment horizontal="left" wrapText="1" indent="3"/>
    </xf>
    <xf numFmtId="0" fontId="18" fillId="3" borderId="7" xfId="2" applyFont="1" applyFill="1" applyBorder="1" applyAlignment="1">
      <alignment horizontal="left" wrapText="1" indent="3"/>
    </xf>
    <xf numFmtId="0" fontId="9" fillId="3" borderId="7" xfId="2" applyFont="1" applyFill="1" applyBorder="1" applyAlignment="1">
      <alignment horizontal="left" wrapText="1" indent="1"/>
    </xf>
    <xf numFmtId="0" fontId="9" fillId="3" borderId="10" xfId="2" applyFont="1" applyFill="1" applyBorder="1" applyAlignment="1">
      <alignment horizontal="left" indent="1"/>
    </xf>
    <xf numFmtId="0" fontId="29" fillId="3" borderId="7" xfId="2" applyFont="1" applyFill="1" applyBorder="1" applyAlignment="1">
      <alignment horizontal="left" wrapText="1" indent="1"/>
    </xf>
    <xf numFmtId="0" fontId="25" fillId="3" borderId="7" xfId="2" applyFont="1" applyFill="1" applyBorder="1" applyAlignment="1">
      <alignment horizontal="left" wrapText="1" indent="1"/>
    </xf>
    <xf numFmtId="0" fontId="15" fillId="3" borderId="8" xfId="0" applyFont="1" applyFill="1" applyBorder="1" applyAlignment="1">
      <alignment horizontal="left" wrapText="1" indent="2"/>
    </xf>
    <xf numFmtId="0" fontId="24" fillId="3" borderId="7" xfId="2" applyFont="1" applyFill="1" applyBorder="1" applyAlignment="1">
      <alignment horizontal="left" wrapText="1" indent="1"/>
    </xf>
    <xf numFmtId="0" fontId="9" fillId="3" borderId="8" xfId="2" applyFont="1" applyFill="1" applyBorder="1" applyAlignment="1">
      <alignment wrapText="1"/>
    </xf>
    <xf numFmtId="0" fontId="15" fillId="3" borderId="8" xfId="2" applyFont="1" applyFill="1" applyBorder="1"/>
    <xf numFmtId="0" fontId="9" fillId="3" borderId="8" xfId="2" applyFont="1" applyFill="1" applyBorder="1" applyAlignment="1">
      <alignment horizontal="center" wrapText="1"/>
    </xf>
    <xf numFmtId="167" fontId="9" fillId="3" borderId="11" xfId="1" applyNumberFormat="1" applyFont="1" applyFill="1" applyBorder="1" applyAlignment="1">
      <alignment horizontal="center"/>
    </xf>
    <xf numFmtId="0" fontId="16" fillId="3" borderId="2" xfId="2" applyFont="1" applyFill="1" applyBorder="1" applyAlignment="1">
      <alignment horizontal="left"/>
    </xf>
    <xf numFmtId="164" fontId="16" fillId="3" borderId="4" xfId="2" applyNumberFormat="1" applyFont="1" applyFill="1" applyBorder="1"/>
    <xf numFmtId="168" fontId="16" fillId="3" borderId="4" xfId="1" applyNumberFormat="1" applyFont="1" applyFill="1" applyBorder="1"/>
    <xf numFmtId="164" fontId="9" fillId="3" borderId="11" xfId="1" applyNumberFormat="1" applyFont="1" applyFill="1" applyBorder="1"/>
    <xf numFmtId="0" fontId="18" fillId="3" borderId="7" xfId="2" applyFont="1" applyFill="1" applyBorder="1" applyAlignment="1">
      <alignment horizontal="left" wrapText="1" indent="1"/>
    </xf>
    <xf numFmtId="0" fontId="15" fillId="3" borderId="7" xfId="2" applyFont="1" applyFill="1" applyBorder="1" applyAlignment="1">
      <alignment horizontal="left" wrapText="1" indent="2"/>
    </xf>
    <xf numFmtId="0" fontId="15" fillId="3" borderId="7" xfId="0" applyFont="1" applyFill="1" applyBorder="1" applyAlignment="1">
      <alignment horizontal="left" wrapText="1" indent="2"/>
    </xf>
    <xf numFmtId="0" fontId="12" fillId="3" borderId="7" xfId="2" applyFont="1" applyFill="1" applyBorder="1" applyAlignment="1">
      <alignment horizontal="left" wrapText="1" indent="1"/>
    </xf>
    <xf numFmtId="0" fontId="7" fillId="3" borderId="7" xfId="2" applyFont="1" applyFill="1" applyBorder="1" applyAlignment="1">
      <alignment horizontal="right" wrapText="1" indent="3"/>
    </xf>
    <xf numFmtId="0" fontId="18" fillId="3" borderId="7" xfId="0" applyFont="1" applyFill="1" applyBorder="1" applyAlignment="1">
      <alignment horizontal="left" wrapText="1" indent="2"/>
    </xf>
    <xf numFmtId="164" fontId="9" fillId="3" borderId="7" xfId="1" applyNumberFormat="1" applyFont="1" applyFill="1" applyBorder="1"/>
    <xf numFmtId="164" fontId="9" fillId="3" borderId="5" xfId="1" applyNumberFormat="1" applyFont="1" applyFill="1" applyBorder="1"/>
    <xf numFmtId="164" fontId="7" fillId="3" borderId="11" xfId="2" applyNumberFormat="1" applyFont="1" applyFill="1" applyBorder="1"/>
    <xf numFmtId="166" fontId="7" fillId="3" borderId="7" xfId="2" applyNumberFormat="1" applyFont="1" applyFill="1" applyBorder="1"/>
    <xf numFmtId="164" fontId="7" fillId="3" borderId="7" xfId="2" applyNumberFormat="1" applyFont="1" applyFill="1" applyBorder="1"/>
    <xf numFmtId="164" fontId="7" fillId="3" borderId="22" xfId="1" applyNumberFormat="1" applyFont="1" applyFill="1" applyBorder="1"/>
    <xf numFmtId="168" fontId="7" fillId="3" borderId="7" xfId="1" applyNumberFormat="1" applyFont="1" applyFill="1" applyBorder="1" applyAlignment="1">
      <alignment horizontal="center"/>
    </xf>
    <xf numFmtId="0" fontId="9" fillId="3" borderId="0" xfId="2" applyFont="1" applyFill="1"/>
    <xf numFmtId="168" fontId="7" fillId="3" borderId="18" xfId="1" applyNumberFormat="1" applyFont="1" applyFill="1" applyBorder="1" applyAlignment="1">
      <alignment horizontal="right"/>
    </xf>
    <xf numFmtId="0" fontId="9" fillId="3" borderId="7" xfId="2" applyFont="1" applyFill="1" applyBorder="1" applyAlignment="1">
      <alignment horizontal="left" wrapText="1" indent="3"/>
    </xf>
    <xf numFmtId="0" fontId="6" fillId="3" borderId="7" xfId="0" applyFont="1" applyFill="1" applyBorder="1" applyAlignment="1">
      <alignment horizontal="left" wrapText="1" indent="2"/>
    </xf>
    <xf numFmtId="168" fontId="9" fillId="3" borderId="7" xfId="1" applyNumberFormat="1" applyFont="1" applyFill="1" applyBorder="1" applyAlignment="1">
      <alignment horizontal="center"/>
    </xf>
    <xf numFmtId="168" fontId="11" fillId="3" borderId="7" xfId="1" applyNumberFormat="1" applyFont="1" applyFill="1" applyBorder="1" applyAlignment="1">
      <alignment horizontal="center"/>
    </xf>
    <xf numFmtId="168" fontId="7" fillId="3" borderId="7" xfId="1" applyNumberFormat="1" applyFont="1" applyFill="1" applyBorder="1" applyAlignment="1">
      <alignment horizontal="right"/>
    </xf>
    <xf numFmtId="0" fontId="9" fillId="3" borderId="7" xfId="0" applyFont="1" applyFill="1" applyBorder="1" applyAlignment="1">
      <alignment horizontal="left" vertical="top" wrapText="1" indent="2"/>
    </xf>
    <xf numFmtId="164" fontId="9" fillId="3" borderId="7" xfId="2" applyNumberFormat="1" applyFont="1" applyFill="1" applyBorder="1"/>
    <xf numFmtId="0" fontId="11" fillId="3" borderId="7" xfId="0" applyFont="1" applyFill="1" applyBorder="1" applyAlignment="1">
      <alignment horizontal="left" wrapText="1" indent="1"/>
    </xf>
    <xf numFmtId="168" fontId="7" fillId="3" borderId="11" xfId="1" applyNumberFormat="1" applyFont="1" applyFill="1" applyBorder="1" applyAlignment="1">
      <alignment horizontal="right"/>
    </xf>
    <xf numFmtId="164" fontId="11" fillId="3" borderId="7" xfId="2" applyNumberFormat="1" applyFont="1" applyFill="1" applyBorder="1"/>
    <xf numFmtId="168" fontId="7" fillId="3" borderId="11" xfId="1" applyNumberFormat="1" applyFont="1" applyFill="1" applyBorder="1" applyAlignment="1">
      <alignment horizontal="center"/>
    </xf>
    <xf numFmtId="49" fontId="7" fillId="3" borderId="0" xfId="0" applyNumberFormat="1" applyFont="1" applyFill="1" applyBorder="1" applyAlignment="1">
      <alignment horizontal="right"/>
    </xf>
    <xf numFmtId="164" fontId="9" fillId="3" borderId="18" xfId="1" applyNumberFormat="1" applyFont="1" applyFill="1" applyBorder="1"/>
    <xf numFmtId="164" fontId="7" fillId="3" borderId="8" xfId="2" applyNumberFormat="1" applyFont="1" applyFill="1" applyBorder="1"/>
    <xf numFmtId="166" fontId="9" fillId="3" borderId="7" xfId="2" applyNumberFormat="1" applyFont="1" applyFill="1" applyBorder="1"/>
    <xf numFmtId="168" fontId="18" fillId="3" borderId="7" xfId="1" applyNumberFormat="1" applyFont="1" applyFill="1" applyBorder="1" applyAlignment="1">
      <alignment horizontal="center"/>
    </xf>
    <xf numFmtId="164" fontId="7" fillId="3" borderId="11" xfId="1" applyNumberFormat="1" applyFont="1" applyFill="1" applyBorder="1" applyAlignment="1"/>
    <xf numFmtId="0" fontId="9" fillId="3" borderId="15" xfId="2" applyFont="1" applyFill="1" applyBorder="1"/>
    <xf numFmtId="164" fontId="9" fillId="3" borderId="17" xfId="2" applyNumberFormat="1" applyFont="1" applyFill="1" applyBorder="1"/>
    <xf numFmtId="0" fontId="7" fillId="3" borderId="0" xfId="2" applyFont="1" applyFill="1"/>
    <xf numFmtId="0" fontId="15" fillId="3" borderId="0" xfId="2" applyFont="1" applyFill="1" applyAlignment="1">
      <alignment wrapText="1"/>
    </xf>
    <xf numFmtId="0" fontId="20" fillId="3" borderId="1" xfId="2" applyFont="1" applyFill="1" applyBorder="1" applyAlignment="1">
      <alignment horizontal="center"/>
    </xf>
    <xf numFmtId="0" fontId="20" fillId="3" borderId="5" xfId="2" applyFont="1" applyFill="1" applyBorder="1" applyAlignment="1">
      <alignment horizontal="center"/>
    </xf>
    <xf numFmtId="0" fontId="5" fillId="3" borderId="6" xfId="2" applyFont="1" applyFill="1" applyBorder="1" applyAlignment="1">
      <alignment horizontal="center" vertical="top"/>
    </xf>
    <xf numFmtId="0" fontId="15" fillId="3" borderId="4" xfId="2" applyFont="1" applyFill="1" applyBorder="1" applyAlignment="1">
      <alignment horizontal="center" vertical="top"/>
    </xf>
    <xf numFmtId="0" fontId="7" fillId="3" borderId="4" xfId="2" applyFont="1" applyFill="1" applyBorder="1" applyAlignment="1">
      <alignment horizontal="center" vertical="center" wrapText="1"/>
    </xf>
    <xf numFmtId="168" fontId="9" fillId="3" borderId="11" xfId="1" applyNumberFormat="1" applyFont="1" applyFill="1" applyBorder="1" applyAlignment="1">
      <alignment horizontal="center"/>
    </xf>
    <xf numFmtId="0" fontId="19" fillId="3" borderId="7" xfId="2" applyFont="1" applyFill="1" applyBorder="1"/>
    <xf numFmtId="0" fontId="7" fillId="3" borderId="7" xfId="2" applyFont="1" applyFill="1" applyBorder="1" applyAlignment="1">
      <alignment horizontal="center"/>
    </xf>
    <xf numFmtId="0" fontId="4" fillId="3" borderId="0" xfId="2" applyFont="1" applyFill="1"/>
    <xf numFmtId="0" fontId="4" fillId="3" borderId="0" xfId="2" applyFont="1" applyFill="1" applyAlignment="1">
      <alignment wrapText="1"/>
    </xf>
    <xf numFmtId="0" fontId="9" fillId="3" borderId="0" xfId="2" applyFont="1" applyFill="1" applyBorder="1" applyAlignment="1">
      <alignment horizontal="left"/>
    </xf>
    <xf numFmtId="173" fontId="9" fillId="3" borderId="7" xfId="2" applyNumberFormat="1" applyFont="1" applyFill="1" applyBorder="1" applyAlignment="1">
      <alignment horizontal="center"/>
    </xf>
    <xf numFmtId="168" fontId="18" fillId="3" borderId="8" xfId="1" applyNumberFormat="1" applyFont="1" applyFill="1" applyBorder="1" applyAlignment="1">
      <alignment horizontal="center"/>
    </xf>
    <xf numFmtId="168" fontId="9" fillId="3" borderId="8" xfId="1" applyNumberFormat="1" applyFont="1" applyFill="1" applyBorder="1" applyAlignment="1">
      <alignment horizontal="center"/>
    </xf>
    <xf numFmtId="169" fontId="7" fillId="3" borderId="7" xfId="2" applyNumberFormat="1" applyFont="1" applyFill="1" applyBorder="1"/>
    <xf numFmtId="0" fontId="7" fillId="3" borderId="7" xfId="0" applyFont="1" applyFill="1" applyBorder="1" applyAlignment="1">
      <alignment horizontal="left" indent="2"/>
    </xf>
    <xf numFmtId="0" fontId="23" fillId="3" borderId="7" xfId="2" applyFont="1" applyFill="1" applyBorder="1" applyAlignment="1">
      <alignment horizontal="left" wrapText="1" indent="2"/>
    </xf>
    <xf numFmtId="0" fontId="15" fillId="3" borderId="0" xfId="2" applyFont="1" applyFill="1" applyAlignment="1">
      <alignment horizontal="center"/>
    </xf>
    <xf numFmtId="0" fontId="15" fillId="3" borderId="0" xfId="2" applyFont="1" applyFill="1" applyBorder="1" applyAlignment="1">
      <alignment wrapText="1"/>
    </xf>
    <xf numFmtId="0" fontId="5" fillId="3" borderId="0" xfId="2" applyFont="1" applyFill="1"/>
    <xf numFmtId="3" fontId="7" fillId="3" borderId="4" xfId="2" applyNumberFormat="1" applyFont="1" applyFill="1" applyBorder="1" applyAlignment="1">
      <alignment horizontal="center" vertical="center" wrapText="1"/>
    </xf>
    <xf numFmtId="1" fontId="7" fillId="3" borderId="4" xfId="2" applyNumberFormat="1" applyFont="1" applyFill="1" applyBorder="1" applyAlignment="1">
      <alignment horizontal="center"/>
    </xf>
    <xf numFmtId="0" fontId="16" fillId="3" borderId="5" xfId="2" applyFont="1" applyFill="1" applyBorder="1" applyAlignment="1">
      <alignment wrapText="1"/>
    </xf>
    <xf numFmtId="0" fontId="15" fillId="3" borderId="5" xfId="2" applyFont="1" applyFill="1" applyBorder="1" applyAlignment="1">
      <alignment horizontal="center"/>
    </xf>
    <xf numFmtId="3" fontId="15" fillId="3" borderId="17" xfId="2" applyNumberFormat="1" applyFont="1" applyFill="1" applyBorder="1" applyAlignment="1">
      <alignment horizontal="center"/>
    </xf>
    <xf numFmtId="168" fontId="14" fillId="3" borderId="17" xfId="1" applyNumberFormat="1" applyFont="1" applyFill="1" applyBorder="1"/>
    <xf numFmtId="0" fontId="17" fillId="3" borderId="7" xfId="2" applyFont="1" applyFill="1" applyBorder="1" applyAlignment="1">
      <alignment horizontal="left" indent="1"/>
    </xf>
    <xf numFmtId="0" fontId="15" fillId="3" borderId="7" xfId="2" applyFont="1" applyFill="1" applyBorder="1" applyAlignment="1">
      <alignment horizontal="center"/>
    </xf>
    <xf numFmtId="3" fontId="7" fillId="3" borderId="11" xfId="1" applyNumberFormat="1" applyFont="1" applyFill="1" applyBorder="1"/>
    <xf numFmtId="0" fontId="15" fillId="3" borderId="16" xfId="2" applyFont="1" applyFill="1" applyBorder="1" applyAlignment="1">
      <alignment horizontal="left" indent="2"/>
    </xf>
    <xf numFmtId="0" fontId="15" fillId="3" borderId="7" xfId="2" applyFont="1" applyFill="1" applyBorder="1" applyAlignment="1">
      <alignment horizontal="left" indent="2"/>
    </xf>
    <xf numFmtId="3" fontId="15" fillId="3" borderId="0" xfId="2" applyNumberFormat="1" applyFont="1" applyFill="1"/>
    <xf numFmtId="169" fontId="15" fillId="3" borderId="7" xfId="6" applyNumberFormat="1" applyFont="1" applyFill="1" applyBorder="1" applyAlignment="1">
      <alignment horizontal="right"/>
    </xf>
    <xf numFmtId="0" fontId="16" fillId="3" borderId="7" xfId="2" applyFont="1" applyFill="1" applyBorder="1" applyAlignment="1">
      <alignment horizontal="left" wrapText="1" indent="1" shrinkToFit="1"/>
    </xf>
    <xf numFmtId="171" fontId="9" fillId="3" borderId="11" xfId="1" applyNumberFormat="1" applyFont="1" applyFill="1" applyBorder="1"/>
    <xf numFmtId="168" fontId="16" fillId="3" borderId="0" xfId="2" applyNumberFormat="1" applyFont="1" applyFill="1"/>
    <xf numFmtId="164" fontId="7" fillId="3" borderId="7" xfId="2" applyNumberFormat="1" applyFont="1" applyFill="1" applyBorder="1" applyAlignment="1">
      <alignment horizontal="right"/>
    </xf>
    <xf numFmtId="3" fontId="9" fillId="3" borderId="11" xfId="1" applyNumberFormat="1" applyFont="1" applyFill="1" applyBorder="1"/>
    <xf numFmtId="0" fontId="21" fillId="3" borderId="16" xfId="0" applyFont="1" applyFill="1" applyBorder="1" applyAlignment="1">
      <alignment horizontal="left" wrapText="1" indent="2"/>
    </xf>
    <xf numFmtId="0" fontId="21" fillId="3" borderId="7" xfId="0" applyFont="1" applyFill="1" applyBorder="1" applyAlignment="1">
      <alignment horizontal="left" wrapText="1" indent="2"/>
    </xf>
    <xf numFmtId="3" fontId="11" fillId="3" borderId="11" xfId="1" applyNumberFormat="1" applyFont="1" applyFill="1" applyBorder="1"/>
    <xf numFmtId="0" fontId="7" fillId="3" borderId="7" xfId="2" applyFont="1" applyFill="1" applyBorder="1" applyAlignment="1">
      <alignment horizontal="left" wrapText="1" indent="1"/>
    </xf>
    <xf numFmtId="169" fontId="21" fillId="3" borderId="7" xfId="2" applyNumberFormat="1" applyFont="1" applyFill="1" applyBorder="1" applyAlignment="1">
      <alignment horizontal="center"/>
    </xf>
    <xf numFmtId="169" fontId="21" fillId="3" borderId="11" xfId="2" applyNumberFormat="1" applyFont="1" applyFill="1" applyBorder="1" applyAlignment="1">
      <alignment horizontal="center"/>
    </xf>
    <xf numFmtId="0" fontId="30" fillId="3" borderId="7" xfId="2" applyFont="1" applyFill="1" applyBorder="1" applyAlignment="1">
      <alignment horizontal="left" wrapText="1" indent="1"/>
    </xf>
    <xf numFmtId="164" fontId="31" fillId="3" borderId="7" xfId="2" applyNumberFormat="1" applyFont="1" applyFill="1" applyBorder="1"/>
    <xf numFmtId="3" fontId="29" fillId="3" borderId="11" xfId="1" applyNumberFormat="1" applyFont="1" applyFill="1" applyBorder="1"/>
    <xf numFmtId="167" fontId="6" fillId="3" borderId="11" xfId="1" applyNumberFormat="1" applyFont="1" applyFill="1" applyBorder="1" applyAlignment="1">
      <alignment horizontal="center"/>
    </xf>
    <xf numFmtId="168" fontId="29" fillId="3" borderId="11" xfId="1" applyNumberFormat="1" applyFont="1" applyFill="1" applyBorder="1"/>
    <xf numFmtId="0" fontId="19" fillId="3" borderId="0" xfId="2" applyFont="1" applyFill="1"/>
    <xf numFmtId="164" fontId="21" fillId="3" borderId="8" xfId="2" applyNumberFormat="1" applyFont="1" applyFill="1" applyBorder="1"/>
    <xf numFmtId="3" fontId="18" fillId="3" borderId="11" xfId="1" applyNumberFormat="1" applyFont="1" applyFill="1" applyBorder="1"/>
    <xf numFmtId="168" fontId="18" fillId="3" borderId="11" xfId="1" applyNumberFormat="1" applyFont="1" applyFill="1" applyBorder="1"/>
    <xf numFmtId="0" fontId="22" fillId="3" borderId="7" xfId="2" applyFont="1" applyFill="1" applyBorder="1" applyAlignment="1">
      <alignment horizontal="left" vertical="justify" indent="2"/>
    </xf>
    <xf numFmtId="0" fontId="22" fillId="3" borderId="8" xfId="2" applyFont="1" applyFill="1" applyBorder="1" applyAlignment="1">
      <alignment horizontal="left" indent="1"/>
    </xf>
    <xf numFmtId="164" fontId="16" fillId="3" borderId="8" xfId="2" applyNumberFormat="1" applyFont="1" applyFill="1" applyBorder="1"/>
    <xf numFmtId="3" fontId="11" fillId="3" borderId="7" xfId="1" applyNumberFormat="1" applyFont="1" applyFill="1" applyBorder="1"/>
    <xf numFmtId="167" fontId="9" fillId="3" borderId="7" xfId="1" applyNumberFormat="1" applyFont="1" applyFill="1" applyBorder="1" applyAlignment="1">
      <alignment horizontal="center"/>
    </xf>
    <xf numFmtId="168" fontId="9" fillId="3" borderId="7" xfId="1" applyNumberFormat="1" applyFont="1" applyFill="1" applyBorder="1"/>
    <xf numFmtId="0" fontId="23" fillId="3" borderId="7" xfId="2" applyFont="1" applyFill="1" applyBorder="1" applyAlignment="1">
      <alignment horizontal="left" wrapText="1" indent="1" shrinkToFit="1"/>
    </xf>
    <xf numFmtId="164" fontId="16" fillId="3" borderId="12" xfId="2" applyNumberFormat="1" applyFont="1" applyFill="1" applyBorder="1"/>
    <xf numFmtId="3" fontId="18" fillId="3" borderId="8" xfId="1" applyNumberFormat="1" applyFont="1" applyFill="1" applyBorder="1"/>
    <xf numFmtId="167" fontId="9" fillId="3" borderId="5" xfId="1" applyNumberFormat="1" applyFont="1" applyFill="1" applyBorder="1" applyAlignment="1">
      <alignment horizontal="center"/>
    </xf>
    <xf numFmtId="168" fontId="9" fillId="3" borderId="0" xfId="1" applyNumberFormat="1" applyFont="1" applyFill="1" applyBorder="1"/>
    <xf numFmtId="168" fontId="9" fillId="3" borderId="5" xfId="1" applyNumberFormat="1" applyFont="1" applyFill="1" applyBorder="1"/>
    <xf numFmtId="3" fontId="16" fillId="3" borderId="3" xfId="1" applyNumberFormat="1" applyFont="1" applyFill="1" applyBorder="1"/>
    <xf numFmtId="168" fontId="16" fillId="3" borderId="3" xfId="1" applyNumberFormat="1" applyFont="1" applyFill="1" applyBorder="1"/>
    <xf numFmtId="0" fontId="15" fillId="3" borderId="0" xfId="2" applyFont="1" applyFill="1" applyBorder="1"/>
    <xf numFmtId="0" fontId="4" fillId="3" borderId="0" xfId="2" applyFont="1" applyFill="1" applyBorder="1"/>
    <xf numFmtId="0" fontId="6" fillId="3" borderId="0" xfId="2" applyFont="1" applyFill="1" applyAlignment="1">
      <alignment horizontal="center" vertical="center" wrapText="1"/>
    </xf>
    <xf numFmtId="168" fontId="4" fillId="3" borderId="0" xfId="1" applyNumberFormat="1" applyFont="1" applyFill="1" applyBorder="1"/>
    <xf numFmtId="0" fontId="7" fillId="3" borderId="0" xfId="2" applyFont="1" applyFill="1" applyBorder="1"/>
    <xf numFmtId="168" fontId="7" fillId="3" borderId="0" xfId="1" applyNumberFormat="1" applyFont="1" applyFill="1" applyBorder="1"/>
    <xf numFmtId="0" fontId="20" fillId="3" borderId="30" xfId="2" applyFont="1" applyFill="1" applyBorder="1" applyAlignment="1">
      <alignment horizontal="center"/>
    </xf>
    <xf numFmtId="0" fontId="20" fillId="3" borderId="25" xfId="2" applyFont="1" applyFill="1" applyBorder="1" applyAlignment="1">
      <alignment horizontal="center"/>
    </xf>
    <xf numFmtId="0" fontId="5" fillId="3" borderId="29" xfId="2" applyFont="1" applyFill="1" applyBorder="1" applyAlignment="1">
      <alignment horizontal="center" vertical="top"/>
    </xf>
    <xf numFmtId="168" fontId="15" fillId="3" borderId="25" xfId="1" applyNumberFormat="1" applyFont="1" applyFill="1" applyBorder="1" applyAlignment="1">
      <alignment wrapText="1"/>
    </xf>
    <xf numFmtId="0" fontId="15" fillId="3" borderId="2" xfId="2" applyFont="1" applyFill="1" applyBorder="1" applyAlignment="1">
      <alignment horizontal="center" vertical="top"/>
    </xf>
    <xf numFmtId="0" fontId="7" fillId="3" borderId="13" xfId="2" applyFont="1" applyFill="1" applyBorder="1" applyAlignment="1">
      <alignment horizontal="center" vertical="center" wrapText="1"/>
    </xf>
    <xf numFmtId="168" fontId="15" fillId="3" borderId="0" xfId="1" applyNumberFormat="1" applyFont="1" applyFill="1"/>
    <xf numFmtId="0" fontId="9" fillId="3" borderId="0" xfId="2" applyFont="1" applyFill="1" applyBorder="1"/>
    <xf numFmtId="0" fontId="9" fillId="3" borderId="24" xfId="2" applyFont="1" applyFill="1" applyBorder="1" applyAlignment="1">
      <alignment horizontal="left"/>
    </xf>
    <xf numFmtId="164" fontId="7" fillId="3" borderId="23" xfId="1" applyNumberFormat="1" applyFont="1" applyFill="1" applyBorder="1"/>
    <xf numFmtId="164" fontId="7" fillId="3" borderId="17" xfId="1" applyNumberFormat="1" applyFont="1" applyFill="1" applyBorder="1"/>
    <xf numFmtId="0" fontId="11" fillId="3" borderId="16" xfId="2" applyFont="1" applyFill="1" applyBorder="1" applyAlignment="1">
      <alignment horizontal="left" indent="1"/>
    </xf>
    <xf numFmtId="0" fontId="7" fillId="3" borderId="16" xfId="2" applyFont="1" applyFill="1" applyBorder="1" applyAlignment="1">
      <alignment horizontal="left" indent="2"/>
    </xf>
    <xf numFmtId="0" fontId="15" fillId="3" borderId="16" xfId="2" applyFont="1" applyFill="1" applyBorder="1" applyAlignment="1">
      <alignment horizontal="left" wrapText="1" indent="2"/>
    </xf>
    <xf numFmtId="168" fontId="7" fillId="3" borderId="22" xfId="1" applyNumberFormat="1" applyFont="1" applyFill="1" applyBorder="1"/>
    <xf numFmtId="0" fontId="9" fillId="3" borderId="16" xfId="2" applyFont="1" applyFill="1" applyBorder="1" applyAlignment="1">
      <alignment horizontal="left" indent="1"/>
    </xf>
    <xf numFmtId="164" fontId="9" fillId="3" borderId="22" xfId="1" applyNumberFormat="1" applyFont="1" applyFill="1" applyBorder="1"/>
    <xf numFmtId="0" fontId="11" fillId="3" borderId="16" xfId="0" applyFont="1" applyFill="1" applyBorder="1" applyAlignment="1">
      <alignment horizontal="left" indent="1"/>
    </xf>
    <xf numFmtId="0" fontId="18" fillId="3" borderId="16" xfId="2" applyFont="1" applyFill="1" applyBorder="1" applyAlignment="1">
      <alignment horizontal="left" wrapText="1" indent="1"/>
    </xf>
    <xf numFmtId="0" fontId="12" fillId="3" borderId="16" xfId="2" applyFont="1" applyFill="1" applyBorder="1" applyAlignment="1">
      <alignment horizontal="left" wrapText="1" indent="1"/>
    </xf>
    <xf numFmtId="0" fontId="7" fillId="3" borderId="16" xfId="0" applyFont="1" applyFill="1" applyBorder="1" applyAlignment="1">
      <alignment horizontal="left" indent="2"/>
    </xf>
    <xf numFmtId="0" fontId="7" fillId="3" borderId="26" xfId="0" applyFont="1" applyFill="1" applyBorder="1" applyAlignment="1">
      <alignment horizontal="left" indent="2"/>
    </xf>
    <xf numFmtId="0" fontId="18" fillId="3" borderId="26" xfId="0" applyFont="1" applyFill="1" applyBorder="1" applyAlignment="1">
      <alignment horizontal="left" indent="2"/>
    </xf>
    <xf numFmtId="164" fontId="18" fillId="3" borderId="22" xfId="1" applyNumberFormat="1" applyFont="1" applyFill="1" applyBorder="1"/>
    <xf numFmtId="164" fontId="18" fillId="3" borderId="11" xfId="1" applyNumberFormat="1" applyFont="1" applyFill="1" applyBorder="1"/>
    <xf numFmtId="0" fontId="9" fillId="3" borderId="26" xfId="2" applyFont="1" applyFill="1" applyBorder="1" applyAlignment="1">
      <alignment wrapText="1"/>
    </xf>
    <xf numFmtId="0" fontId="7" fillId="3" borderId="9" xfId="2" applyFont="1" applyFill="1" applyBorder="1"/>
    <xf numFmtId="0" fontId="9" fillId="3" borderId="31" xfId="2" applyFont="1" applyFill="1" applyBorder="1"/>
    <xf numFmtId="164" fontId="9" fillId="3" borderId="15" xfId="2" applyNumberFormat="1" applyFont="1" applyFill="1" applyBorder="1"/>
    <xf numFmtId="164" fontId="9" fillId="3" borderId="33" xfId="2" applyNumberFormat="1" applyFont="1" applyFill="1" applyBorder="1" applyAlignment="1">
      <alignment horizontal="right"/>
    </xf>
    <xf numFmtId="164" fontId="9" fillId="3" borderId="15" xfId="2" applyNumberFormat="1" applyFont="1" applyFill="1" applyBorder="1" applyAlignment="1">
      <alignment horizontal="right"/>
    </xf>
    <xf numFmtId="168" fontId="13" fillId="3" borderId="0" xfId="1" applyNumberFormat="1" applyFont="1" applyFill="1" applyBorder="1"/>
    <xf numFmtId="0" fontId="13" fillId="3" borderId="0" xfId="2" applyFont="1" applyFill="1" applyBorder="1"/>
    <xf numFmtId="0" fontId="7" fillId="3" borderId="30" xfId="2" applyFont="1" applyFill="1" applyBorder="1"/>
    <xf numFmtId="164" fontId="9" fillId="3" borderId="1" xfId="2" applyNumberFormat="1" applyFont="1" applyFill="1" applyBorder="1"/>
    <xf numFmtId="0" fontId="9" fillId="3" borderId="16" xfId="2" applyFont="1" applyFill="1" applyBorder="1"/>
    <xf numFmtId="168" fontId="9" fillId="3" borderId="18" xfId="1" applyNumberFormat="1" applyFont="1" applyFill="1" applyBorder="1" applyAlignment="1">
      <alignment horizontal="right"/>
    </xf>
    <xf numFmtId="168" fontId="9" fillId="3" borderId="0" xfId="1" applyNumberFormat="1" applyFont="1" applyFill="1"/>
    <xf numFmtId="168" fontId="7" fillId="3" borderId="18" xfId="1" applyNumberFormat="1" applyFont="1" applyFill="1" applyBorder="1" applyAlignment="1">
      <alignment horizontal="center"/>
    </xf>
    <xf numFmtId="164" fontId="26" fillId="3" borderId="11" xfId="1" applyNumberFormat="1" applyFont="1" applyFill="1" applyBorder="1"/>
    <xf numFmtId="164" fontId="16" fillId="3" borderId="11" xfId="5" applyNumberFormat="1" applyFont="1" applyFill="1" applyBorder="1"/>
    <xf numFmtId="168" fontId="7" fillId="3" borderId="22" xfId="1" applyNumberFormat="1" applyFont="1" applyFill="1" applyBorder="1" applyAlignment="1">
      <alignment horizontal="center"/>
    </xf>
    <xf numFmtId="168" fontId="15" fillId="3" borderId="18" xfId="1" applyNumberFormat="1" applyFont="1" applyFill="1" applyBorder="1" applyAlignment="1">
      <alignment horizontal="center"/>
    </xf>
    <xf numFmtId="0" fontId="15" fillId="3" borderId="26" xfId="0" applyFont="1" applyFill="1" applyBorder="1" applyAlignment="1">
      <alignment horizontal="left" wrapText="1" indent="2"/>
    </xf>
    <xf numFmtId="166" fontId="7" fillId="3" borderId="11" xfId="2" applyNumberFormat="1" applyFont="1" applyFill="1" applyBorder="1"/>
    <xf numFmtId="0" fontId="24" fillId="3" borderId="16" xfId="2" applyFont="1" applyFill="1" applyBorder="1" applyAlignment="1">
      <alignment horizontal="left" wrapText="1" indent="1"/>
    </xf>
    <xf numFmtId="164" fontId="26" fillId="3" borderId="22" xfId="1" applyNumberFormat="1" applyFont="1" applyFill="1" applyBorder="1"/>
    <xf numFmtId="0" fontId="9" fillId="3" borderId="32" xfId="2" applyFont="1" applyFill="1" applyBorder="1" applyAlignment="1">
      <alignment wrapText="1"/>
    </xf>
    <xf numFmtId="164" fontId="9" fillId="3" borderId="19" xfId="1" applyNumberFormat="1" applyFont="1" applyFill="1" applyBorder="1"/>
    <xf numFmtId="0" fontId="9" fillId="3" borderId="31" xfId="2" applyFont="1" applyFill="1" applyBorder="1" applyAlignment="1">
      <alignment horizontal="left"/>
    </xf>
    <xf numFmtId="164" fontId="9" fillId="3" borderId="33" xfId="2" applyNumberFormat="1" applyFont="1" applyFill="1" applyBorder="1"/>
    <xf numFmtId="0" fontId="7" fillId="3" borderId="25" xfId="2" applyFont="1" applyFill="1" applyBorder="1"/>
    <xf numFmtId="0" fontId="9" fillId="3" borderId="16" xfId="2" applyFont="1" applyFill="1" applyBorder="1" applyAlignment="1">
      <alignment wrapText="1"/>
    </xf>
    <xf numFmtId="164" fontId="7" fillId="3" borderId="22" xfId="1" applyNumberFormat="1" applyFont="1" applyFill="1" applyBorder="1" applyAlignment="1"/>
    <xf numFmtId="166" fontId="18" fillId="3" borderId="7" xfId="2" applyNumberFormat="1" applyFont="1" applyFill="1" applyBorder="1"/>
    <xf numFmtId="164" fontId="7" fillId="3" borderId="33" xfId="1" applyNumberFormat="1" applyFont="1" applyFill="1" applyBorder="1"/>
    <xf numFmtId="164" fontId="7" fillId="3" borderId="15" xfId="1" applyNumberFormat="1" applyFont="1" applyFill="1" applyBorder="1"/>
    <xf numFmtId="172" fontId="15" fillId="3" borderId="5" xfId="5" applyNumberFormat="1" applyFont="1" applyFill="1" applyBorder="1"/>
    <xf numFmtId="164" fontId="15" fillId="3" borderId="5" xfId="5" applyNumberFormat="1" applyFont="1" applyFill="1" applyBorder="1" applyAlignment="1">
      <alignment horizontal="center"/>
    </xf>
    <xf numFmtId="164" fontId="15" fillId="3" borderId="7" xfId="5" applyNumberFormat="1" applyFont="1" applyFill="1" applyBorder="1" applyAlignment="1">
      <alignment horizontal="center"/>
    </xf>
    <xf numFmtId="164" fontId="15" fillId="3" borderId="7" xfId="5" applyNumberFormat="1" applyFont="1" applyFill="1" applyBorder="1"/>
    <xf numFmtId="166" fontId="15" fillId="3" borderId="7" xfId="5" applyNumberFormat="1" applyFont="1" applyFill="1" applyBorder="1"/>
    <xf numFmtId="0" fontId="16" fillId="3" borderId="7" xfId="2" applyFont="1" applyFill="1" applyBorder="1" applyAlignment="1">
      <alignment horizontal="left" indent="1"/>
    </xf>
    <xf numFmtId="164" fontId="16" fillId="3" borderId="7" xfId="5" applyNumberFormat="1" applyFont="1" applyFill="1" applyBorder="1"/>
    <xf numFmtId="164" fontId="11" fillId="3" borderId="7" xfId="0" applyNumberFormat="1" applyFont="1" applyFill="1" applyBorder="1" applyAlignment="1">
      <alignment horizontal="left" indent="1"/>
    </xf>
    <xf numFmtId="168" fontId="15" fillId="3" borderId="7" xfId="1" applyNumberFormat="1" applyFont="1" applyFill="1" applyBorder="1" applyAlignment="1">
      <alignment horizontal="center"/>
    </xf>
    <xf numFmtId="164" fontId="9" fillId="3" borderId="11" xfId="2" applyNumberFormat="1" applyFont="1" applyFill="1" applyBorder="1" applyAlignment="1">
      <alignment horizontal="right"/>
    </xf>
    <xf numFmtId="0" fontId="15" fillId="3" borderId="16" xfId="0" applyFont="1" applyFill="1" applyBorder="1" applyAlignment="1">
      <alignment horizontal="left" wrapText="1" indent="2"/>
    </xf>
    <xf numFmtId="164" fontId="21" fillId="3" borderId="7" xfId="5" applyNumberFormat="1" applyFont="1" applyFill="1" applyBorder="1"/>
    <xf numFmtId="166" fontId="21" fillId="3" borderId="7" xfId="5" applyNumberFormat="1" applyFont="1" applyFill="1" applyBorder="1" applyAlignment="1">
      <alignment horizontal="center"/>
    </xf>
    <xf numFmtId="166" fontId="21" fillId="3" borderId="11" xfId="5" applyNumberFormat="1" applyFont="1" applyFill="1" applyBorder="1" applyAlignment="1">
      <alignment horizontal="center"/>
    </xf>
    <xf numFmtId="164" fontId="23" fillId="3" borderId="7" xfId="5" applyNumberFormat="1" applyFont="1" applyFill="1" applyBorder="1" applyAlignment="1">
      <alignment horizontal="center"/>
    </xf>
    <xf numFmtId="164" fontId="23" fillId="3" borderId="11" xfId="5" applyNumberFormat="1" applyFont="1" applyFill="1" applyBorder="1" applyAlignment="1">
      <alignment horizontal="center"/>
    </xf>
    <xf numFmtId="167" fontId="18" fillId="3" borderId="11" xfId="1" applyNumberFormat="1" applyFont="1" applyFill="1" applyBorder="1" applyAlignment="1">
      <alignment horizontal="center"/>
    </xf>
    <xf numFmtId="164" fontId="15" fillId="3" borderId="8" xfId="5" applyNumberFormat="1" applyFont="1" applyFill="1" applyBorder="1"/>
    <xf numFmtId="0" fontId="16" fillId="3" borderId="10" xfId="2" applyFont="1" applyFill="1" applyBorder="1" applyAlignment="1">
      <alignment horizontal="left"/>
    </xf>
    <xf numFmtId="164" fontId="16" fillId="3" borderId="10" xfId="5" applyNumberFormat="1" applyFont="1" applyFill="1" applyBorder="1" applyAlignment="1">
      <alignment horizontal="center"/>
    </xf>
    <xf numFmtId="166" fontId="16" fillId="3" borderId="0" xfId="2" applyNumberFormat="1" applyFont="1" applyFill="1" applyBorder="1"/>
    <xf numFmtId="0" fontId="16" fillId="3" borderId="14" xfId="2" applyFont="1" applyFill="1" applyBorder="1"/>
    <xf numFmtId="164" fontId="15" fillId="3" borderId="0" xfId="2" applyNumberFormat="1" applyFont="1" applyFill="1"/>
    <xf numFmtId="0" fontId="9" fillId="3" borderId="17" xfId="2" applyFont="1" applyFill="1" applyBorder="1" applyAlignment="1">
      <alignment wrapText="1"/>
    </xf>
    <xf numFmtId="0" fontId="7" fillId="3" borderId="17" xfId="2" applyFont="1" applyFill="1" applyBorder="1" applyAlignment="1">
      <alignment horizontal="center"/>
    </xf>
    <xf numFmtId="0" fontId="11" fillId="3" borderId="7" xfId="2" applyFont="1" applyFill="1" applyBorder="1" applyAlignment="1">
      <alignment horizontal="left" indent="1"/>
    </xf>
    <xf numFmtId="0" fontId="7" fillId="3" borderId="7" xfId="2" applyFont="1" applyFill="1" applyBorder="1" applyAlignment="1">
      <alignment horizontal="left" indent="2"/>
    </xf>
    <xf numFmtId="0" fontId="25" fillId="3" borderId="7" xfId="0" applyFont="1" applyFill="1" applyBorder="1" applyAlignment="1">
      <alignment horizontal="left" indent="1"/>
    </xf>
    <xf numFmtId="168" fontId="9" fillId="3" borderId="7" xfId="1" applyNumberFormat="1" applyFont="1" applyFill="1" applyBorder="1" applyAlignment="1">
      <alignment horizontal="right"/>
    </xf>
    <xf numFmtId="170" fontId="9" fillId="3" borderId="7" xfId="1" applyNumberFormat="1" applyFont="1" applyFill="1" applyBorder="1" applyAlignment="1">
      <alignment horizontal="center"/>
    </xf>
    <xf numFmtId="168" fontId="16" fillId="3" borderId="7" xfId="1" applyNumberFormat="1" applyFont="1" applyFill="1" applyBorder="1" applyAlignment="1">
      <alignment horizontal="center"/>
    </xf>
    <xf numFmtId="164" fontId="9" fillId="3" borderId="7" xfId="2" applyNumberFormat="1" applyFont="1" applyFill="1" applyBorder="1" applyAlignment="1">
      <alignment horizontal="center"/>
    </xf>
    <xf numFmtId="0" fontId="11" fillId="3" borderId="7" xfId="2" applyFont="1" applyFill="1" applyBorder="1" applyAlignment="1">
      <alignment horizontal="left" wrapText="1" indent="1"/>
    </xf>
    <xf numFmtId="164" fontId="18" fillId="3" borderId="7" xfId="2" applyNumberFormat="1" applyFont="1" applyFill="1" applyBorder="1"/>
    <xf numFmtId="173" fontId="11" fillId="3" borderId="7" xfId="2" applyNumberFormat="1" applyFont="1" applyFill="1" applyBorder="1" applyAlignment="1">
      <alignment horizontal="center"/>
    </xf>
    <xf numFmtId="0" fontId="11" fillId="3" borderId="7" xfId="2" applyFont="1" applyFill="1" applyBorder="1" applyAlignment="1">
      <alignment horizontal="center"/>
    </xf>
    <xf numFmtId="164" fontId="7" fillId="3" borderId="7" xfId="2" applyNumberFormat="1" applyFont="1" applyFill="1" applyBorder="1" applyAlignment="1">
      <alignment horizontal="center"/>
    </xf>
    <xf numFmtId="164" fontId="7" fillId="3" borderId="8" xfId="2" applyNumberFormat="1" applyFont="1" applyFill="1" applyBorder="1" applyAlignment="1">
      <alignment horizontal="center"/>
    </xf>
    <xf numFmtId="0" fontId="7" fillId="3" borderId="8" xfId="2" applyFont="1" applyFill="1" applyBorder="1"/>
    <xf numFmtId="0" fontId="28" fillId="3" borderId="7" xfId="2" applyFont="1" applyFill="1" applyBorder="1" applyAlignment="1">
      <alignment horizontal="left" indent="2"/>
    </xf>
    <xf numFmtId="0" fontId="7" fillId="3" borderId="7" xfId="2" applyFont="1" applyFill="1" applyBorder="1"/>
    <xf numFmtId="0" fontId="7" fillId="3" borderId="5" xfId="2" applyFont="1" applyFill="1" applyBorder="1"/>
    <xf numFmtId="0" fontId="9" fillId="3" borderId="11" xfId="2" applyFont="1" applyFill="1" applyBorder="1" applyAlignment="1">
      <alignment horizontal="left" indent="2"/>
    </xf>
    <xf numFmtId="0" fontId="7" fillId="3" borderId="22" xfId="2" applyFont="1" applyFill="1" applyBorder="1" applyAlignment="1">
      <alignment horizontal="left" indent="2"/>
    </xf>
    <xf numFmtId="0" fontId="9" fillId="3" borderId="7" xfId="2" applyFont="1" applyFill="1" applyBorder="1" applyAlignment="1">
      <alignment horizontal="left" indent="2"/>
    </xf>
    <xf numFmtId="0" fontId="7" fillId="3" borderId="11" xfId="2" applyFont="1" applyFill="1" applyBorder="1" applyAlignment="1">
      <alignment horizontal="left" indent="2"/>
    </xf>
    <xf numFmtId="0" fontId="7" fillId="3" borderId="11" xfId="2" applyFont="1" applyFill="1" applyBorder="1" applyAlignment="1">
      <alignment horizontal="left" vertical="top" wrapText="1" indent="2"/>
    </xf>
    <xf numFmtId="0" fontId="7" fillId="3" borderId="5" xfId="2" applyFont="1" applyFill="1" applyBorder="1" applyAlignment="1">
      <alignment horizontal="left" vertical="top" wrapText="1" indent="2"/>
    </xf>
    <xf numFmtId="0" fontId="7" fillId="3" borderId="19" xfId="2" applyFont="1" applyFill="1" applyBorder="1" applyAlignment="1">
      <alignment horizontal="left" indent="2"/>
    </xf>
    <xf numFmtId="0" fontId="9" fillId="3" borderId="2" xfId="2" applyFont="1" applyFill="1" applyBorder="1" applyAlignment="1">
      <alignment horizontal="left"/>
    </xf>
    <xf numFmtId="164" fontId="9" fillId="3" borderId="4" xfId="2" applyNumberFormat="1" applyFont="1" applyFill="1" applyBorder="1" applyAlignment="1">
      <alignment horizontal="center"/>
    </xf>
    <xf numFmtId="168" fontId="9" fillId="3" borderId="3" xfId="1" applyNumberFormat="1" applyFont="1" applyFill="1" applyBorder="1" applyAlignment="1">
      <alignment horizontal="center"/>
    </xf>
    <xf numFmtId="164" fontId="9" fillId="3" borderId="3" xfId="2" applyNumberFormat="1" applyFont="1" applyFill="1" applyBorder="1" applyAlignment="1">
      <alignment horizontal="center"/>
    </xf>
    <xf numFmtId="168" fontId="9" fillId="3" borderId="4" xfId="1" applyNumberFormat="1" applyFont="1" applyFill="1" applyBorder="1" applyAlignment="1">
      <alignment horizontal="center"/>
    </xf>
    <xf numFmtId="164" fontId="9" fillId="3" borderId="0" xfId="2" applyNumberFormat="1" applyFont="1" applyFill="1" applyBorder="1" applyAlignment="1">
      <alignment horizontal="center"/>
    </xf>
    <xf numFmtId="168" fontId="9" fillId="3" borderId="0" xfId="1" applyNumberFormat="1" applyFont="1" applyFill="1" applyBorder="1" applyAlignment="1">
      <alignment horizontal="center"/>
    </xf>
    <xf numFmtId="0" fontId="15" fillId="3" borderId="0" xfId="2" applyFont="1" applyFill="1" applyBorder="1" applyAlignment="1">
      <alignment horizontal="right" vertical="top" wrapText="1"/>
    </xf>
    <xf numFmtId="0" fontId="15" fillId="3" borderId="0" xfId="2" applyFont="1" applyFill="1" applyBorder="1" applyAlignment="1">
      <alignment horizontal="right" wrapText="1"/>
    </xf>
    <xf numFmtId="0" fontId="19" fillId="3" borderId="0" xfId="2" applyFont="1" applyFill="1" applyAlignment="1">
      <alignment horizontal="center" vertical="center" wrapText="1"/>
    </xf>
    <xf numFmtId="0" fontId="10" fillId="3" borderId="0" xfId="0" applyFont="1" applyFill="1" applyAlignment="1">
      <alignment vertical="center" wrapText="1"/>
    </xf>
    <xf numFmtId="3" fontId="8" fillId="3" borderId="20" xfId="2" applyNumberFormat="1" applyFont="1" applyFill="1" applyBorder="1" applyAlignment="1">
      <alignment horizontal="center" vertical="center" wrapText="1"/>
    </xf>
    <xf numFmtId="3" fontId="8" fillId="3" borderId="19" xfId="2" applyNumberFormat="1" applyFont="1" applyFill="1" applyBorder="1" applyAlignment="1">
      <alignment horizontal="center" vertical="center" wrapText="1"/>
    </xf>
    <xf numFmtId="3" fontId="8" fillId="3" borderId="21" xfId="2" applyNumberFormat="1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3" borderId="5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14" fillId="3" borderId="1" xfId="2" applyFont="1" applyFill="1" applyBorder="1" applyAlignment="1">
      <alignment horizontal="center" vertical="center" wrapText="1"/>
    </xf>
    <xf numFmtId="0" fontId="14" fillId="3" borderId="5" xfId="2" applyFont="1" applyFill="1" applyBorder="1" applyAlignment="1">
      <alignment horizontal="center" vertical="center" wrapText="1"/>
    </xf>
    <xf numFmtId="0" fontId="14" fillId="3" borderId="6" xfId="2" applyFont="1" applyFill="1" applyBorder="1" applyAlignment="1">
      <alignment horizontal="center" vertical="center" wrapText="1"/>
    </xf>
    <xf numFmtId="0" fontId="27" fillId="3" borderId="1" xfId="2" applyFont="1" applyFill="1" applyBorder="1" applyAlignment="1">
      <alignment horizontal="center" vertical="center" wrapText="1"/>
    </xf>
    <xf numFmtId="0" fontId="27" fillId="3" borderId="5" xfId="2" applyFont="1" applyFill="1" applyBorder="1" applyAlignment="1">
      <alignment horizontal="center" vertical="center" wrapText="1"/>
    </xf>
    <xf numFmtId="0" fontId="27" fillId="3" borderId="6" xfId="2" applyFont="1" applyFill="1" applyBorder="1" applyAlignment="1">
      <alignment horizontal="center" vertical="center" wrapText="1"/>
    </xf>
    <xf numFmtId="0" fontId="15" fillId="3" borderId="0" xfId="2" applyFont="1" applyFill="1" applyBorder="1" applyAlignment="1">
      <alignment horizontal="center" vertical="top" wrapText="1"/>
    </xf>
    <xf numFmtId="0" fontId="15" fillId="3" borderId="0" xfId="2" applyFont="1" applyFill="1" applyBorder="1" applyAlignment="1">
      <alignment horizontal="center" wrapText="1"/>
    </xf>
    <xf numFmtId="0" fontId="8" fillId="3" borderId="20" xfId="2" applyFont="1" applyFill="1" applyBorder="1" applyAlignment="1">
      <alignment horizontal="center" vertical="center" wrapText="1"/>
    </xf>
    <xf numFmtId="0" fontId="8" fillId="3" borderId="19" xfId="2" applyFont="1" applyFill="1" applyBorder="1" applyAlignment="1">
      <alignment horizontal="center" vertical="center" wrapText="1"/>
    </xf>
    <xf numFmtId="0" fontId="8" fillId="3" borderId="21" xfId="2" applyFont="1" applyFill="1" applyBorder="1" applyAlignment="1">
      <alignment horizontal="center" vertical="center" wrapText="1"/>
    </xf>
    <xf numFmtId="0" fontId="19" fillId="3" borderId="27" xfId="2" applyFont="1" applyFill="1" applyBorder="1" applyAlignment="1">
      <alignment horizontal="center" vertical="center" wrapText="1"/>
    </xf>
    <xf numFmtId="0" fontId="8" fillId="3" borderId="1" xfId="2" applyFont="1" applyFill="1" applyBorder="1" applyAlignment="1">
      <alignment horizontal="center" vertical="center" wrapText="1"/>
    </xf>
    <xf numFmtId="0" fontId="8" fillId="3" borderId="5" xfId="2" applyFont="1" applyFill="1" applyBorder="1" applyAlignment="1">
      <alignment horizontal="center" vertical="center" wrapText="1"/>
    </xf>
    <xf numFmtId="0" fontId="8" fillId="3" borderId="6" xfId="2" applyFont="1" applyFill="1" applyBorder="1" applyAlignment="1">
      <alignment horizontal="center" vertical="center" wrapText="1"/>
    </xf>
  </cellXfs>
  <cellStyles count="42">
    <cellStyle name="Excel Built-in Normal" xfId="10"/>
    <cellStyle name="Обычный" xfId="0" builtinId="0"/>
    <cellStyle name="Обычный 13" xfId="41"/>
    <cellStyle name="Обычный 2" xfId="3"/>
    <cellStyle name="Обычный 2 2" xfId="11"/>
    <cellStyle name="Обычный 2 3" xfId="12"/>
    <cellStyle name="Обычный 2_Fin край 2012" xfId="13"/>
    <cellStyle name="Обычный 3" xfId="14"/>
    <cellStyle name="Обычный 3 2" xfId="15"/>
    <cellStyle name="Обычный 3 2 2" xfId="16"/>
    <cellStyle name="Обычный 3 2 3" xfId="17"/>
    <cellStyle name="Обычный 3 3" xfId="18"/>
    <cellStyle name="Обычный 3 3 2" xfId="19"/>
    <cellStyle name="Обычный 3 4" xfId="20"/>
    <cellStyle name="Обычный 3 5" xfId="21"/>
    <cellStyle name="Обычный 3 6" xfId="22"/>
    <cellStyle name="Обычный 3 6 2" xfId="23"/>
    <cellStyle name="Обычный 3 7" xfId="24"/>
    <cellStyle name="Обычный 3 8" xfId="25"/>
    <cellStyle name="Обычный 4" xfId="26"/>
    <cellStyle name="Обычный 4 2" xfId="27"/>
    <cellStyle name="Обычный 5" xfId="28"/>
    <cellStyle name="Обычный 6" xfId="29"/>
    <cellStyle name="Обычный 7" xfId="30"/>
    <cellStyle name="Обычный 8" xfId="40"/>
    <cellStyle name="Обычный Лена" xfId="7"/>
    <cellStyle name="Обычный_Таблицы Мун.заказ Стационар" xfId="2"/>
    <cellStyle name="Примечание 2" xfId="31"/>
    <cellStyle name="Процентный 2" xfId="8"/>
    <cellStyle name="Финансовый" xfId="1" builtinId="3"/>
    <cellStyle name="Финансовый [0]_Таблицы Мун.заказ Стационар 2" xfId="5"/>
    <cellStyle name="Финансовый 10" xfId="9"/>
    <cellStyle name="Финансовый 2" xfId="4"/>
    <cellStyle name="Финансовый 2 2" xfId="32"/>
    <cellStyle name="Финансовый 2 3" xfId="33"/>
    <cellStyle name="Финансовый 3" xfId="34"/>
    <cellStyle name="Финансовый 3 2" xfId="35"/>
    <cellStyle name="Финансовый 3 2 2" xfId="36"/>
    <cellStyle name="Финансовый 3 3" xfId="37"/>
    <cellStyle name="Финансовый 3 4" xfId="38"/>
    <cellStyle name="Финансовый 4" xfId="39"/>
    <cellStyle name="Финансовый_Таблицы Мун.заказ Стационар" xfId="6"/>
  </cellStyles>
  <dxfs count="0"/>
  <tableStyles count="0" defaultTableStyle="TableStyleMedium9" defaultPivotStyle="PivotStyleLight16"/>
  <colors>
    <mruColors>
      <color rgb="FFFFCC00"/>
      <color rgb="FF00CCFF"/>
      <color rgb="FFFFFF00"/>
      <color rgb="FFCC66FF"/>
      <color rgb="FFEAD5FF"/>
      <color rgb="FFFF9999"/>
      <color rgb="FFFFCCCC"/>
      <color rgb="FFFFCCFF"/>
      <color rgb="FFFF66FF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4" name="TextBox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5" name="TextBox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121</xdr:row>
      <xdr:rowOff>0</xdr:rowOff>
    </xdr:from>
    <xdr:ext cx="45719" cy="45719"/>
    <xdr:sp macro="" textlink="">
      <xdr:nvSpPr>
        <xdr:cNvPr id="6" name="TextBox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121</xdr:row>
      <xdr:rowOff>0</xdr:rowOff>
    </xdr:from>
    <xdr:ext cx="45719" cy="45719"/>
    <xdr:sp macro="" textlink="">
      <xdr:nvSpPr>
        <xdr:cNvPr id="7" name="TextBox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0" name="TextBox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1" name="TextBox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121</xdr:row>
      <xdr:rowOff>0</xdr:rowOff>
    </xdr:from>
    <xdr:ext cx="45719" cy="45719"/>
    <xdr:sp macro="" textlink="">
      <xdr:nvSpPr>
        <xdr:cNvPr id="12" name="TextBox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8</xdr:col>
      <xdr:colOff>0</xdr:colOff>
      <xdr:row>121</xdr:row>
      <xdr:rowOff>0</xdr:rowOff>
    </xdr:from>
    <xdr:ext cx="45719" cy="45719"/>
    <xdr:sp macro="" textlink="">
      <xdr:nvSpPr>
        <xdr:cNvPr id="13" name="TextBox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4" name="TextBox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5" name="TextBox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6" name="TextBox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7" name="TextBox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18" name="TextBox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19" name="TextBox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20" name="TextBox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21" name="TextBox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22" name="TextBox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23" name="TextBox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25" name="Text Box 1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27" name="Text Box 1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28" name="Text Box 1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29" name="Text Box 1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31" name="Text Box 1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32" name="Text Box 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33" name="Text Box 1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34" name="Text Box 1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35" name="Text Box 1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36" name="Text Box 1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37" name="Text Box 1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39" name="Text Box 1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40" name="Text Box 1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41" name="Text Box 1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42" name="Text Box 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43" name="Text Box 1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44" name="Text Box 1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45" name="Text Box 1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46" name="Text Box 1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47" name="Text Box 1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48" name="Text Box 1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49" name="Text Box 1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50" name="Text Box 1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51" name="Text Box 1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52" name="Text Box 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53" name="Text Box 1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54" name="Text Box 1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55" name="Text Box 1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56" name="Text Box 1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57" name="Text Box 1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58" name="Text Box 1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59" name="Text Box 1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60" name="Text Box 1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61" name="Text Box 1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62" name="Text Box 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63" name="Text Box 1">
          <a:extLst>
            <a:ext uri="{FF2B5EF4-FFF2-40B4-BE49-F238E27FC236}">
              <a16:creationId xmlns=""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64" name="Text Box 1">
          <a:extLst>
            <a:ext uri="{FF2B5EF4-FFF2-40B4-BE49-F238E27FC236}">
              <a16:creationId xmlns=""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65" name="Text Box 1">
          <a:extLst>
            <a:ext uri="{FF2B5EF4-FFF2-40B4-BE49-F238E27FC236}">
              <a16:creationId xmlns=""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66" name="Text Box 1">
          <a:extLst>
            <a:ext uri="{FF2B5EF4-FFF2-40B4-BE49-F238E27FC236}">
              <a16:creationId xmlns=""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67" name="Text Box 1">
          <a:extLst>
            <a:ext uri="{FF2B5EF4-FFF2-40B4-BE49-F238E27FC236}">
              <a16:creationId xmlns=""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68" name="Text Box 1">
          <a:extLst>
            <a:ext uri="{FF2B5EF4-FFF2-40B4-BE49-F238E27FC236}">
              <a16:creationId xmlns=""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69" name="Text Box 1">
          <a:extLst>
            <a:ext uri="{FF2B5EF4-FFF2-40B4-BE49-F238E27FC236}">
              <a16:creationId xmlns=""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70" name="Text Box 1">
          <a:extLst>
            <a:ext uri="{FF2B5EF4-FFF2-40B4-BE49-F238E27FC236}">
              <a16:creationId xmlns=""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71" name="Text Box 1">
          <a:extLst>
            <a:ext uri="{FF2B5EF4-FFF2-40B4-BE49-F238E27FC236}">
              <a16:creationId xmlns=""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72" name="Text Box 1">
          <a:extLst>
            <a:ext uri="{FF2B5EF4-FFF2-40B4-BE49-F238E27FC236}">
              <a16:creationId xmlns=""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73" name="Text Box 1">
          <a:extLst>
            <a:ext uri="{FF2B5EF4-FFF2-40B4-BE49-F238E27FC236}">
              <a16:creationId xmlns=""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74" name="Text Box 1">
          <a:extLst>
            <a:ext uri="{FF2B5EF4-FFF2-40B4-BE49-F238E27FC236}">
              <a16:creationId xmlns=""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75" name="Text Box 1">
          <a:extLst>
            <a:ext uri="{FF2B5EF4-FFF2-40B4-BE49-F238E27FC236}">
              <a16:creationId xmlns=""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76" name="Text Box 1">
          <a:extLst>
            <a:ext uri="{FF2B5EF4-FFF2-40B4-BE49-F238E27FC236}">
              <a16:creationId xmlns=""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77" name="Text Box 1">
          <a:extLst>
            <a:ext uri="{FF2B5EF4-FFF2-40B4-BE49-F238E27FC236}">
              <a16:creationId xmlns=""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78" name="Text Box 1">
          <a:extLst>
            <a:ext uri="{FF2B5EF4-FFF2-40B4-BE49-F238E27FC236}">
              <a16:creationId xmlns=""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79" name="Text Box 1">
          <a:extLst>
            <a:ext uri="{FF2B5EF4-FFF2-40B4-BE49-F238E27FC236}">
              <a16:creationId xmlns=""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80" name="Text Box 1">
          <a:extLst>
            <a:ext uri="{FF2B5EF4-FFF2-40B4-BE49-F238E27FC236}">
              <a16:creationId xmlns=""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81" name="Text Box 1">
          <a:extLst>
            <a:ext uri="{FF2B5EF4-FFF2-40B4-BE49-F238E27FC236}">
              <a16:creationId xmlns=""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82" name="Text Box 1">
          <a:extLst>
            <a:ext uri="{FF2B5EF4-FFF2-40B4-BE49-F238E27FC236}">
              <a16:creationId xmlns=""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83" name="Text Box 1">
          <a:extLst>
            <a:ext uri="{FF2B5EF4-FFF2-40B4-BE49-F238E27FC236}">
              <a16:creationId xmlns=""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84" name="Text Box 1">
          <a:extLst>
            <a:ext uri="{FF2B5EF4-FFF2-40B4-BE49-F238E27FC236}">
              <a16:creationId xmlns=""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85" name="Text Box 1">
          <a:extLst>
            <a:ext uri="{FF2B5EF4-FFF2-40B4-BE49-F238E27FC236}">
              <a16:creationId xmlns=""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86" name="Text Box 1">
          <a:extLst>
            <a:ext uri="{FF2B5EF4-FFF2-40B4-BE49-F238E27FC236}">
              <a16:creationId xmlns=""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87" name="Text Box 1">
          <a:extLst>
            <a:ext uri="{FF2B5EF4-FFF2-40B4-BE49-F238E27FC236}">
              <a16:creationId xmlns=""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88" name="Text Box 1">
          <a:extLst>
            <a:ext uri="{FF2B5EF4-FFF2-40B4-BE49-F238E27FC236}">
              <a16:creationId xmlns=""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89" name="Text Box 1">
          <a:extLst>
            <a:ext uri="{FF2B5EF4-FFF2-40B4-BE49-F238E27FC236}">
              <a16:creationId xmlns=""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90" name="Text Box 1">
          <a:extLst>
            <a:ext uri="{FF2B5EF4-FFF2-40B4-BE49-F238E27FC236}">
              <a16:creationId xmlns=""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91" name="Text Box 1">
          <a:extLst>
            <a:ext uri="{FF2B5EF4-FFF2-40B4-BE49-F238E27FC236}">
              <a16:creationId xmlns=""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92" name="Text Box 1">
          <a:extLst>
            <a:ext uri="{FF2B5EF4-FFF2-40B4-BE49-F238E27FC236}">
              <a16:creationId xmlns=""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93" name="Text Box 1">
          <a:extLst>
            <a:ext uri="{FF2B5EF4-FFF2-40B4-BE49-F238E27FC236}">
              <a16:creationId xmlns=""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94" name="Text Box 1">
          <a:extLst>
            <a:ext uri="{FF2B5EF4-FFF2-40B4-BE49-F238E27FC236}">
              <a16:creationId xmlns=""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95" name="Text Box 1">
          <a:extLst>
            <a:ext uri="{FF2B5EF4-FFF2-40B4-BE49-F238E27FC236}">
              <a16:creationId xmlns=""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96" name="Text Box 1">
          <a:extLst>
            <a:ext uri="{FF2B5EF4-FFF2-40B4-BE49-F238E27FC236}">
              <a16:creationId xmlns=""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97" name="Text Box 1">
          <a:extLst>
            <a:ext uri="{FF2B5EF4-FFF2-40B4-BE49-F238E27FC236}">
              <a16:creationId xmlns=""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98" name="Text Box 1">
          <a:extLst>
            <a:ext uri="{FF2B5EF4-FFF2-40B4-BE49-F238E27FC236}">
              <a16:creationId xmlns=""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99" name="Text Box 1">
          <a:extLst>
            <a:ext uri="{FF2B5EF4-FFF2-40B4-BE49-F238E27FC236}">
              <a16:creationId xmlns=""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00" name="Text Box 1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01" name="Text Box 1">
          <a:extLst>
            <a:ext uri="{FF2B5EF4-FFF2-40B4-BE49-F238E27FC236}">
              <a16:creationId xmlns=""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02" name="Text Box 1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03" name="Text Box 1">
          <a:extLst>
            <a:ext uri="{FF2B5EF4-FFF2-40B4-BE49-F238E27FC236}">
              <a16:creationId xmlns=""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04" name="Text Box 1">
          <a:extLst>
            <a:ext uri="{FF2B5EF4-FFF2-40B4-BE49-F238E27FC236}">
              <a16:creationId xmlns=""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05" name="Text Box 1">
          <a:extLst>
            <a:ext uri="{FF2B5EF4-FFF2-40B4-BE49-F238E27FC236}">
              <a16:creationId xmlns=""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06" name="Text Box 1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07" name="Text Box 1">
          <a:extLst>
            <a:ext uri="{FF2B5EF4-FFF2-40B4-BE49-F238E27FC236}">
              <a16:creationId xmlns=""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08" name="Text Box 1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09" name="Text Box 1">
          <a:extLst>
            <a:ext uri="{FF2B5EF4-FFF2-40B4-BE49-F238E27FC236}">
              <a16:creationId xmlns=""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10" name="Text Box 1">
          <a:extLst>
            <a:ext uri="{FF2B5EF4-FFF2-40B4-BE49-F238E27FC236}">
              <a16:creationId xmlns=""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11" name="Text Box 1">
          <a:extLst>
            <a:ext uri="{FF2B5EF4-FFF2-40B4-BE49-F238E27FC236}">
              <a16:creationId xmlns=""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12" name="Text Box 1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13" name="Text Box 1">
          <a:extLst>
            <a:ext uri="{FF2B5EF4-FFF2-40B4-BE49-F238E27FC236}">
              <a16:creationId xmlns=""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14" name="Text Box 1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15" name="Text Box 1">
          <a:extLst>
            <a:ext uri="{FF2B5EF4-FFF2-40B4-BE49-F238E27FC236}">
              <a16:creationId xmlns=""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16" name="Text Box 1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17" name="Text Box 1">
          <a:extLst>
            <a:ext uri="{FF2B5EF4-FFF2-40B4-BE49-F238E27FC236}">
              <a16:creationId xmlns=""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18" name="Text Box 1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19" name="Text Box 1">
          <a:extLst>
            <a:ext uri="{FF2B5EF4-FFF2-40B4-BE49-F238E27FC236}">
              <a16:creationId xmlns=""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20" name="Text Box 1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21" name="Text Box 1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22" name="Text Box 1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23" name="Text Box 1">
          <a:extLst>
            <a:ext uri="{FF2B5EF4-FFF2-40B4-BE49-F238E27FC236}">
              <a16:creationId xmlns=""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24" name="Text Box 1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25" name="Text Box 1">
          <a:extLst>
            <a:ext uri="{FF2B5EF4-FFF2-40B4-BE49-F238E27FC236}">
              <a16:creationId xmlns=""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26" name="Text Box 1">
          <a:extLst>
            <a:ext uri="{FF2B5EF4-FFF2-40B4-BE49-F238E27FC236}">
              <a16:creationId xmlns=""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27" name="Text Box 1">
          <a:extLst>
            <a:ext uri="{FF2B5EF4-FFF2-40B4-BE49-F238E27FC236}">
              <a16:creationId xmlns=""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28" name="Text Box 1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29" name="Text Box 1">
          <a:extLst>
            <a:ext uri="{FF2B5EF4-FFF2-40B4-BE49-F238E27FC236}">
              <a16:creationId xmlns=""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30" name="Text Box 1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31" name="Text Box 1">
          <a:extLst>
            <a:ext uri="{FF2B5EF4-FFF2-40B4-BE49-F238E27FC236}">
              <a16:creationId xmlns=""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32" name="Text Box 1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33" name="Text Box 1">
          <a:extLst>
            <a:ext uri="{FF2B5EF4-FFF2-40B4-BE49-F238E27FC236}">
              <a16:creationId xmlns=""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34" name="Text Box 1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35" name="Text Box 1">
          <a:extLst>
            <a:ext uri="{FF2B5EF4-FFF2-40B4-BE49-F238E27FC236}">
              <a16:creationId xmlns=""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36" name="Text Box 1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37" name="Text Box 1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38" name="Text Box 1">
          <a:extLst>
            <a:ext uri="{FF2B5EF4-FFF2-40B4-BE49-F238E27FC236}">
              <a16:creationId xmlns=""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39" name="Text Box 1">
          <a:extLst>
            <a:ext uri="{FF2B5EF4-FFF2-40B4-BE49-F238E27FC236}">
              <a16:creationId xmlns=""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40" name="Text Box 1">
          <a:extLst>
            <a:ext uri="{FF2B5EF4-FFF2-40B4-BE49-F238E27FC236}">
              <a16:creationId xmlns=""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41" name="Text Box 1">
          <a:extLst>
            <a:ext uri="{FF2B5EF4-FFF2-40B4-BE49-F238E27FC236}">
              <a16:creationId xmlns=""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42" name="Text Box 1">
          <a:extLst>
            <a:ext uri="{FF2B5EF4-FFF2-40B4-BE49-F238E27FC236}">
              <a16:creationId xmlns=""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2</xdr:col>
      <xdr:colOff>0</xdr:colOff>
      <xdr:row>121</xdr:row>
      <xdr:rowOff>0</xdr:rowOff>
    </xdr:from>
    <xdr:ext cx="104775" cy="163419"/>
    <xdr:sp macro="" textlink="">
      <xdr:nvSpPr>
        <xdr:cNvPr id="143" name="Text Box 1">
          <a:extLst>
            <a:ext uri="{FF2B5EF4-FFF2-40B4-BE49-F238E27FC236}">
              <a16:creationId xmlns=""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44" name="TextBox 143">
          <a:extLst>
            <a:ext uri="{FF2B5EF4-FFF2-40B4-BE49-F238E27FC236}">
              <a16:creationId xmlns="" xmlns:a16="http://schemas.microsoft.com/office/drawing/2014/main" id="{00000000-0008-0000-0000-000090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45" name="TextBox 144">
          <a:extLst>
            <a:ext uri="{FF2B5EF4-FFF2-40B4-BE49-F238E27FC236}">
              <a16:creationId xmlns="" xmlns:a16="http://schemas.microsoft.com/office/drawing/2014/main" id="{00000000-0008-0000-0000-000091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46" name="TextBox 145">
          <a:extLst>
            <a:ext uri="{FF2B5EF4-FFF2-40B4-BE49-F238E27FC236}">
              <a16:creationId xmlns="" xmlns:a16="http://schemas.microsoft.com/office/drawing/2014/main" id="{00000000-0008-0000-0000-000092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47" name="TextBox 146">
          <a:extLst>
            <a:ext uri="{FF2B5EF4-FFF2-40B4-BE49-F238E27FC236}">
              <a16:creationId xmlns="" xmlns:a16="http://schemas.microsoft.com/office/drawing/2014/main" id="{00000000-0008-0000-0000-000093000000}"/>
            </a:ext>
          </a:extLst>
        </xdr:cNvPr>
        <xdr:cNvSpPr txBox="1"/>
      </xdr:nvSpPr>
      <xdr:spPr>
        <a:xfrm flipV="1">
          <a:off x="4762500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148" name="TextBox 147">
          <a:extLst>
            <a:ext uri="{FF2B5EF4-FFF2-40B4-BE49-F238E27FC236}">
              <a16:creationId xmlns="" xmlns:a16="http://schemas.microsoft.com/office/drawing/2014/main" id="{00000000-0008-0000-0000-000094000000}"/>
            </a:ext>
          </a:extLst>
        </xdr:cNvPr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149" name="TextBox 148">
          <a:extLst>
            <a:ext uri="{FF2B5EF4-FFF2-40B4-BE49-F238E27FC236}">
              <a16:creationId xmlns="" xmlns:a16="http://schemas.microsoft.com/office/drawing/2014/main" id="{00000000-0008-0000-0000-000095000000}"/>
            </a:ext>
          </a:extLst>
        </xdr:cNvPr>
        <xdr:cNvSpPr txBox="1"/>
      </xdr:nvSpPr>
      <xdr:spPr>
        <a:xfrm flipV="1">
          <a:off x="3838575" y="468608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0</xdr:colOff>
      <xdr:row>121</xdr:row>
      <xdr:rowOff>0</xdr:rowOff>
    </xdr:from>
    <xdr:ext cx="45719" cy="45719"/>
    <xdr:sp macro="" textlink="">
      <xdr:nvSpPr>
        <xdr:cNvPr id="150" name="TextBox 149">
          <a:extLst>
            <a:ext uri="{FF2B5EF4-FFF2-40B4-BE49-F238E27FC236}">
              <a16:creationId xmlns="" xmlns:a16="http://schemas.microsoft.com/office/drawing/2014/main" id="{00000000-0008-0000-0000-000096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0</xdr:colOff>
      <xdr:row>121</xdr:row>
      <xdr:rowOff>0</xdr:rowOff>
    </xdr:from>
    <xdr:ext cx="45719" cy="45719"/>
    <xdr:sp macro="" textlink="">
      <xdr:nvSpPr>
        <xdr:cNvPr id="151" name="TextBox 150">
          <a:extLst>
            <a:ext uri="{FF2B5EF4-FFF2-40B4-BE49-F238E27FC236}">
              <a16:creationId xmlns="" xmlns:a16="http://schemas.microsoft.com/office/drawing/2014/main" id="{00000000-0008-0000-0000-000097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0</xdr:colOff>
      <xdr:row>121</xdr:row>
      <xdr:rowOff>0</xdr:rowOff>
    </xdr:from>
    <xdr:ext cx="45719" cy="45719"/>
    <xdr:sp macro="" textlink="">
      <xdr:nvSpPr>
        <xdr:cNvPr id="152" name="TextBox 151">
          <a:extLst>
            <a:ext uri="{FF2B5EF4-FFF2-40B4-BE49-F238E27FC236}">
              <a16:creationId xmlns="" xmlns:a16="http://schemas.microsoft.com/office/drawing/2014/main" id="{00000000-0008-0000-0000-000098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9</xdr:col>
      <xdr:colOff>0</xdr:colOff>
      <xdr:row>121</xdr:row>
      <xdr:rowOff>0</xdr:rowOff>
    </xdr:from>
    <xdr:ext cx="45719" cy="45719"/>
    <xdr:sp macro="" textlink="">
      <xdr:nvSpPr>
        <xdr:cNvPr id="153" name="TextBox 152">
          <a:extLst>
            <a:ext uri="{FF2B5EF4-FFF2-40B4-BE49-F238E27FC236}">
              <a16:creationId xmlns="" xmlns:a16="http://schemas.microsoft.com/office/drawing/2014/main" id="{00000000-0008-0000-0000-000099000000}"/>
            </a:ext>
          </a:extLst>
        </xdr:cNvPr>
        <xdr:cNvSpPr txBox="1"/>
      </xdr:nvSpPr>
      <xdr:spPr>
        <a:xfrm flipV="1">
          <a:off x="3800475" y="54280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54" name="TextBox 153">
          <a:extLst>
            <a:ext uri="{FF2B5EF4-FFF2-40B4-BE49-F238E27FC236}">
              <a16:creationId xmlns="" xmlns:a16="http://schemas.microsoft.com/office/drawing/2014/main" id="{00000000-0008-0000-0000-00009A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55" name="TextBox 154">
          <a:extLst>
            <a:ext uri="{FF2B5EF4-FFF2-40B4-BE49-F238E27FC236}">
              <a16:creationId xmlns="" xmlns:a16="http://schemas.microsoft.com/office/drawing/2014/main" id="{00000000-0008-0000-0000-00009B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56" name="TextBox 155">
          <a:extLst>
            <a:ext uri="{FF2B5EF4-FFF2-40B4-BE49-F238E27FC236}">
              <a16:creationId xmlns="" xmlns:a16="http://schemas.microsoft.com/office/drawing/2014/main" id="{00000000-0008-0000-0000-00009C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57" name="TextBox 156">
          <a:extLst>
            <a:ext uri="{FF2B5EF4-FFF2-40B4-BE49-F238E27FC236}">
              <a16:creationId xmlns="" xmlns:a16="http://schemas.microsoft.com/office/drawing/2014/main" id="{00000000-0008-0000-0000-00009D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158" name="TextBox 157">
          <a:extLst>
            <a:ext uri="{FF2B5EF4-FFF2-40B4-BE49-F238E27FC236}">
              <a16:creationId xmlns="" xmlns:a16="http://schemas.microsoft.com/office/drawing/2014/main" id="{00000000-0008-0000-0000-00009E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159" name="TextBox 158">
          <a:extLst>
            <a:ext uri="{FF2B5EF4-FFF2-40B4-BE49-F238E27FC236}">
              <a16:creationId xmlns="" xmlns:a16="http://schemas.microsoft.com/office/drawing/2014/main" id="{00000000-0008-0000-0000-00009F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60" name="TextBox 159">
          <a:extLst>
            <a:ext uri="{FF2B5EF4-FFF2-40B4-BE49-F238E27FC236}">
              <a16:creationId xmlns="" xmlns:a16="http://schemas.microsoft.com/office/drawing/2014/main" id="{00000000-0008-0000-0000-0000A0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61" name="TextBox 160">
          <a:extLst>
            <a:ext uri="{FF2B5EF4-FFF2-40B4-BE49-F238E27FC236}">
              <a16:creationId xmlns="" xmlns:a16="http://schemas.microsoft.com/office/drawing/2014/main" id="{00000000-0008-0000-0000-0000A1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62" name="TextBox 161">
          <a:extLst>
            <a:ext uri="{FF2B5EF4-FFF2-40B4-BE49-F238E27FC236}">
              <a16:creationId xmlns="" xmlns:a16="http://schemas.microsoft.com/office/drawing/2014/main" id="{00000000-0008-0000-0000-0000A2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121</xdr:row>
      <xdr:rowOff>0</xdr:rowOff>
    </xdr:from>
    <xdr:ext cx="45719" cy="45719"/>
    <xdr:sp macro="" textlink="">
      <xdr:nvSpPr>
        <xdr:cNvPr id="163" name="TextBox 162">
          <a:extLst>
            <a:ext uri="{FF2B5EF4-FFF2-40B4-BE49-F238E27FC236}">
              <a16:creationId xmlns="" xmlns:a16="http://schemas.microsoft.com/office/drawing/2014/main" id="{00000000-0008-0000-0000-0000A3000000}"/>
            </a:ext>
          </a:extLst>
        </xdr:cNvPr>
        <xdr:cNvSpPr txBox="1"/>
      </xdr:nvSpPr>
      <xdr:spPr>
        <a:xfrm flipV="1">
          <a:off x="4726781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164" name="TextBox 163">
          <a:extLst>
            <a:ext uri="{FF2B5EF4-FFF2-40B4-BE49-F238E27FC236}">
              <a16:creationId xmlns="" xmlns:a16="http://schemas.microsoft.com/office/drawing/2014/main" id="{00000000-0008-0000-0000-0000A4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121</xdr:row>
      <xdr:rowOff>0</xdr:rowOff>
    </xdr:from>
    <xdr:ext cx="45719" cy="45719"/>
    <xdr:sp macro="" textlink="">
      <xdr:nvSpPr>
        <xdr:cNvPr id="165" name="TextBox 164">
          <a:extLst>
            <a:ext uri="{FF2B5EF4-FFF2-40B4-BE49-F238E27FC236}">
              <a16:creationId xmlns="" xmlns:a16="http://schemas.microsoft.com/office/drawing/2014/main" id="{00000000-0008-0000-0000-0000A5000000}"/>
            </a:ext>
          </a:extLst>
        </xdr:cNvPr>
        <xdr:cNvSpPr txBox="1"/>
      </xdr:nvSpPr>
      <xdr:spPr>
        <a:xfrm flipV="1">
          <a:off x="3798094" y="754834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6" name="TextBox 165">
          <a:extLst>
            <a:ext uri="{FF2B5EF4-FFF2-40B4-BE49-F238E27FC236}">
              <a16:creationId xmlns="" xmlns:a16="http://schemas.microsoft.com/office/drawing/2014/main" id="{00000000-0008-0000-0000-0000A6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7" name="TextBox 166">
          <a:extLst>
            <a:ext uri="{FF2B5EF4-FFF2-40B4-BE49-F238E27FC236}">
              <a16:creationId xmlns="" xmlns:a16="http://schemas.microsoft.com/office/drawing/2014/main" id="{00000000-0008-0000-0000-0000A7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8" name="TextBox 167">
          <a:extLst>
            <a:ext uri="{FF2B5EF4-FFF2-40B4-BE49-F238E27FC236}">
              <a16:creationId xmlns="" xmlns:a16="http://schemas.microsoft.com/office/drawing/2014/main" id="{00000000-0008-0000-0000-0000A8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69" name="TextBox 168">
          <a:extLst>
            <a:ext uri="{FF2B5EF4-FFF2-40B4-BE49-F238E27FC236}">
              <a16:creationId xmlns="" xmlns:a16="http://schemas.microsoft.com/office/drawing/2014/main" id="{00000000-0008-0000-0000-0000A9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0" name="TextBox 169">
          <a:extLst>
            <a:ext uri="{FF2B5EF4-FFF2-40B4-BE49-F238E27FC236}">
              <a16:creationId xmlns="" xmlns:a16="http://schemas.microsoft.com/office/drawing/2014/main" id="{00000000-0008-0000-0000-0000AA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1" name="TextBox 170">
          <a:extLst>
            <a:ext uri="{FF2B5EF4-FFF2-40B4-BE49-F238E27FC236}">
              <a16:creationId xmlns="" xmlns:a16="http://schemas.microsoft.com/office/drawing/2014/main" id="{00000000-0008-0000-0000-0000AB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2" name="TextBox 171">
          <a:extLst>
            <a:ext uri="{FF2B5EF4-FFF2-40B4-BE49-F238E27FC236}">
              <a16:creationId xmlns="" xmlns:a16="http://schemas.microsoft.com/office/drawing/2014/main" id="{00000000-0008-0000-0000-0000AC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3" name="TextBox 172">
          <a:extLst>
            <a:ext uri="{FF2B5EF4-FFF2-40B4-BE49-F238E27FC236}">
              <a16:creationId xmlns="" xmlns:a16="http://schemas.microsoft.com/office/drawing/2014/main" id="{00000000-0008-0000-0000-0000AD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4" name="TextBox 173">
          <a:extLst>
            <a:ext uri="{FF2B5EF4-FFF2-40B4-BE49-F238E27FC236}">
              <a16:creationId xmlns="" xmlns:a16="http://schemas.microsoft.com/office/drawing/2014/main" id="{00000000-0008-0000-0000-0000AE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15</xdr:row>
      <xdr:rowOff>188357</xdr:rowOff>
    </xdr:from>
    <xdr:ext cx="45719" cy="45719"/>
    <xdr:sp macro="" textlink="">
      <xdr:nvSpPr>
        <xdr:cNvPr id="175" name="TextBox 174">
          <a:extLst>
            <a:ext uri="{FF2B5EF4-FFF2-40B4-BE49-F238E27FC236}">
              <a16:creationId xmlns="" xmlns:a16="http://schemas.microsoft.com/office/drawing/2014/main" id="{00000000-0008-0000-0000-0000AF000000}"/>
            </a:ext>
          </a:extLst>
        </xdr:cNvPr>
        <xdr:cNvSpPr txBox="1"/>
      </xdr:nvSpPr>
      <xdr:spPr>
        <a:xfrm flipV="1">
          <a:off x="4726781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6" name="TextBox 175">
          <a:extLst>
            <a:ext uri="{FF2B5EF4-FFF2-40B4-BE49-F238E27FC236}">
              <a16:creationId xmlns="" xmlns:a16="http://schemas.microsoft.com/office/drawing/2014/main" id="{00000000-0008-0000-0000-0000B0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77" name="TextBox 176">
          <a:extLst>
            <a:ext uri="{FF2B5EF4-FFF2-40B4-BE49-F238E27FC236}">
              <a16:creationId xmlns="" xmlns:a16="http://schemas.microsoft.com/office/drawing/2014/main" id="{00000000-0008-0000-0000-0000B1000000}"/>
            </a:ext>
          </a:extLst>
        </xdr:cNvPr>
        <xdr:cNvSpPr txBox="1"/>
      </xdr:nvSpPr>
      <xdr:spPr>
        <a:xfrm flipV="1">
          <a:off x="3798094" y="34097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78" name="TextBox 177">
          <a:extLst>
            <a:ext uri="{FF2B5EF4-FFF2-40B4-BE49-F238E27FC236}">
              <a16:creationId xmlns="" xmlns:a16="http://schemas.microsoft.com/office/drawing/2014/main" id="{00000000-0008-0000-0000-0000B2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79" name="TextBox 178">
          <a:extLst>
            <a:ext uri="{FF2B5EF4-FFF2-40B4-BE49-F238E27FC236}">
              <a16:creationId xmlns="" xmlns:a16="http://schemas.microsoft.com/office/drawing/2014/main" id="{00000000-0008-0000-0000-0000B3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0" name="TextBox 179">
          <a:extLst>
            <a:ext uri="{FF2B5EF4-FFF2-40B4-BE49-F238E27FC236}">
              <a16:creationId xmlns="" xmlns:a16="http://schemas.microsoft.com/office/drawing/2014/main" id="{00000000-0008-0000-0000-0000B4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1" name="TextBox 180">
          <a:extLst>
            <a:ext uri="{FF2B5EF4-FFF2-40B4-BE49-F238E27FC236}">
              <a16:creationId xmlns="" xmlns:a16="http://schemas.microsoft.com/office/drawing/2014/main" id="{00000000-0008-0000-0000-0000B5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2" name="TextBox 181">
          <a:extLst>
            <a:ext uri="{FF2B5EF4-FFF2-40B4-BE49-F238E27FC236}">
              <a16:creationId xmlns="" xmlns:a16="http://schemas.microsoft.com/office/drawing/2014/main" id="{00000000-0008-0000-0000-0000B6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3" name="TextBox 182">
          <a:extLst>
            <a:ext uri="{FF2B5EF4-FFF2-40B4-BE49-F238E27FC236}">
              <a16:creationId xmlns="" xmlns:a16="http://schemas.microsoft.com/office/drawing/2014/main" id="{00000000-0008-0000-0000-0000B7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4" name="TextBox 183">
          <a:extLst>
            <a:ext uri="{FF2B5EF4-FFF2-40B4-BE49-F238E27FC236}">
              <a16:creationId xmlns="" xmlns:a16="http://schemas.microsoft.com/office/drawing/2014/main" id="{00000000-0008-0000-0000-0000B8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5" name="TextBox 184">
          <a:extLst>
            <a:ext uri="{FF2B5EF4-FFF2-40B4-BE49-F238E27FC236}">
              <a16:creationId xmlns="" xmlns:a16="http://schemas.microsoft.com/office/drawing/2014/main" id="{00000000-0008-0000-0000-0000B9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6" name="TextBox 185">
          <a:extLst>
            <a:ext uri="{FF2B5EF4-FFF2-40B4-BE49-F238E27FC236}">
              <a16:creationId xmlns="" xmlns:a16="http://schemas.microsoft.com/office/drawing/2014/main" id="{00000000-0008-0000-0000-0000BA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188357</xdr:rowOff>
    </xdr:from>
    <xdr:ext cx="45719" cy="45719"/>
    <xdr:sp macro="" textlink="">
      <xdr:nvSpPr>
        <xdr:cNvPr id="187" name="TextBox 186">
          <a:extLst>
            <a:ext uri="{FF2B5EF4-FFF2-40B4-BE49-F238E27FC236}">
              <a16:creationId xmlns="" xmlns:a16="http://schemas.microsoft.com/office/drawing/2014/main" id="{00000000-0008-0000-0000-0000BB000000}"/>
            </a:ext>
          </a:extLst>
        </xdr:cNvPr>
        <xdr:cNvSpPr txBox="1"/>
      </xdr:nvSpPr>
      <xdr:spPr>
        <a:xfrm flipV="1">
          <a:off x="4726781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8" name="TextBox 187">
          <a:extLst>
            <a:ext uri="{FF2B5EF4-FFF2-40B4-BE49-F238E27FC236}">
              <a16:creationId xmlns="" xmlns:a16="http://schemas.microsoft.com/office/drawing/2014/main" id="{00000000-0008-0000-0000-0000BC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89" name="TextBox 188">
          <a:extLst>
            <a:ext uri="{FF2B5EF4-FFF2-40B4-BE49-F238E27FC236}">
              <a16:creationId xmlns="" xmlns:a16="http://schemas.microsoft.com/office/drawing/2014/main" id="{00000000-0008-0000-0000-0000BD000000}"/>
            </a:ext>
          </a:extLst>
        </xdr:cNvPr>
        <xdr:cNvSpPr txBox="1"/>
      </xdr:nvSpPr>
      <xdr:spPr>
        <a:xfrm flipV="1">
          <a:off x="3798094" y="442698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0" name="TextBox 189">
          <a:extLst>
            <a:ext uri="{FF2B5EF4-FFF2-40B4-BE49-F238E27FC236}">
              <a16:creationId xmlns="" xmlns:a16="http://schemas.microsoft.com/office/drawing/2014/main" id="{00000000-0008-0000-0000-0000BE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1" name="TextBox 190">
          <a:extLst>
            <a:ext uri="{FF2B5EF4-FFF2-40B4-BE49-F238E27FC236}">
              <a16:creationId xmlns="" xmlns:a16="http://schemas.microsoft.com/office/drawing/2014/main" id="{00000000-0008-0000-0000-0000BF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2" name="TextBox 191">
          <a:extLst>
            <a:ext uri="{FF2B5EF4-FFF2-40B4-BE49-F238E27FC236}">
              <a16:creationId xmlns="" xmlns:a16="http://schemas.microsoft.com/office/drawing/2014/main" id="{00000000-0008-0000-0000-0000C0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15</xdr:row>
      <xdr:rowOff>188357</xdr:rowOff>
    </xdr:from>
    <xdr:ext cx="45719" cy="45719"/>
    <xdr:sp macro="" textlink="">
      <xdr:nvSpPr>
        <xdr:cNvPr id="193" name="TextBox 192">
          <a:extLst>
            <a:ext uri="{FF2B5EF4-FFF2-40B4-BE49-F238E27FC236}">
              <a16:creationId xmlns="" xmlns:a16="http://schemas.microsoft.com/office/drawing/2014/main" id="{00000000-0008-0000-0000-0000C1000000}"/>
            </a:ext>
          </a:extLst>
        </xdr:cNvPr>
        <xdr:cNvSpPr txBox="1"/>
      </xdr:nvSpPr>
      <xdr:spPr>
        <a:xfrm flipV="1">
          <a:off x="3800475" y="42841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4" name="TextBox 193">
          <a:extLst>
            <a:ext uri="{FF2B5EF4-FFF2-40B4-BE49-F238E27FC236}">
              <a16:creationId xmlns="" xmlns:a16="http://schemas.microsoft.com/office/drawing/2014/main" id="{00000000-0008-0000-0000-0000C2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5" name="TextBox 194">
          <a:extLst>
            <a:ext uri="{FF2B5EF4-FFF2-40B4-BE49-F238E27FC236}">
              <a16:creationId xmlns="" xmlns:a16="http://schemas.microsoft.com/office/drawing/2014/main" id="{00000000-0008-0000-0000-0000C3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6" name="TextBox 195">
          <a:extLst>
            <a:ext uri="{FF2B5EF4-FFF2-40B4-BE49-F238E27FC236}">
              <a16:creationId xmlns="" xmlns:a16="http://schemas.microsoft.com/office/drawing/2014/main" id="{00000000-0008-0000-0000-0000C4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12</xdr:row>
      <xdr:rowOff>188357</xdr:rowOff>
    </xdr:from>
    <xdr:ext cx="45719" cy="45719"/>
    <xdr:sp macro="" textlink="">
      <xdr:nvSpPr>
        <xdr:cNvPr id="197" name="TextBox 196">
          <a:extLst>
            <a:ext uri="{FF2B5EF4-FFF2-40B4-BE49-F238E27FC236}">
              <a16:creationId xmlns="" xmlns:a16="http://schemas.microsoft.com/office/drawing/2014/main" id="{00000000-0008-0000-0000-0000C5000000}"/>
            </a:ext>
          </a:extLst>
        </xdr:cNvPr>
        <xdr:cNvSpPr txBox="1"/>
      </xdr:nvSpPr>
      <xdr:spPr>
        <a:xfrm flipV="1">
          <a:off x="3800475" y="37126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3" name="Text Box 1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5" name="Text Box 1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6" name="Text Box 1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7" name="Text Box 1">
          <a:extLst>
            <a:ext uri="{FF2B5EF4-FFF2-40B4-BE49-F238E27FC236}">
              <a16:creationId xmlns=""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8" name="Text Box 1">
          <a:extLst>
            <a:ext uri="{FF2B5EF4-FFF2-40B4-BE49-F238E27FC236}">
              <a16:creationId xmlns=""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9" name="Text Box 1">
          <a:extLst>
            <a:ext uri="{FF2B5EF4-FFF2-40B4-BE49-F238E27FC236}">
              <a16:creationId xmlns=""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10" name="Text Box 1">
          <a:extLst>
            <a:ext uri="{FF2B5EF4-FFF2-40B4-BE49-F238E27FC236}">
              <a16:creationId xmlns=""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11" name="Text Box 1">
          <a:extLst>
            <a:ext uri="{FF2B5EF4-FFF2-40B4-BE49-F238E27FC236}">
              <a16:creationId xmlns=""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12" name="Text Box 1">
          <a:extLst>
            <a:ext uri="{FF2B5EF4-FFF2-40B4-BE49-F238E27FC236}">
              <a16:creationId xmlns=""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13" name="Text Box 1">
          <a:extLst>
            <a:ext uri="{FF2B5EF4-FFF2-40B4-BE49-F238E27FC236}">
              <a16:creationId xmlns=""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14" name="Text Box 1">
          <a:extLst>
            <a:ext uri="{FF2B5EF4-FFF2-40B4-BE49-F238E27FC236}">
              <a16:creationId xmlns=""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15" name="Text Box 1">
          <a:extLst>
            <a:ext uri="{FF2B5EF4-FFF2-40B4-BE49-F238E27FC236}">
              <a16:creationId xmlns="" xmlns:a16="http://schemas.microsoft.com/office/drawing/2014/main" id="{00000000-0008-0000-0100-00000F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16" name="Text Box 1">
          <a:extLst>
            <a:ext uri="{FF2B5EF4-FFF2-40B4-BE49-F238E27FC236}">
              <a16:creationId xmlns="" xmlns:a16="http://schemas.microsoft.com/office/drawing/2014/main" id="{00000000-0008-0000-0100-000010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17" name="Text Box 1">
          <a:extLst>
            <a:ext uri="{FF2B5EF4-FFF2-40B4-BE49-F238E27FC236}">
              <a16:creationId xmlns="" xmlns:a16="http://schemas.microsoft.com/office/drawing/2014/main" id="{00000000-0008-0000-0100-000011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18" name="Text Box 1">
          <a:extLst>
            <a:ext uri="{FF2B5EF4-FFF2-40B4-BE49-F238E27FC236}">
              <a16:creationId xmlns="" xmlns:a16="http://schemas.microsoft.com/office/drawing/2014/main" id="{00000000-0008-0000-0100-00001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19" name="Text Box 1">
          <a:extLst>
            <a:ext uri="{FF2B5EF4-FFF2-40B4-BE49-F238E27FC236}">
              <a16:creationId xmlns="" xmlns:a16="http://schemas.microsoft.com/office/drawing/2014/main" id="{00000000-0008-0000-0100-00001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20" name="Text Box 1">
          <a:extLst>
            <a:ext uri="{FF2B5EF4-FFF2-40B4-BE49-F238E27FC236}">
              <a16:creationId xmlns=""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21" name="Text Box 1">
          <a:extLst>
            <a:ext uri="{FF2B5EF4-FFF2-40B4-BE49-F238E27FC236}">
              <a16:creationId xmlns=""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22" name="Text Box 1">
          <a:extLst>
            <a:ext uri="{FF2B5EF4-FFF2-40B4-BE49-F238E27FC236}">
              <a16:creationId xmlns="" xmlns:a16="http://schemas.microsoft.com/office/drawing/2014/main" id="{00000000-0008-0000-0100-00001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23" name="Text Box 1">
          <a:extLst>
            <a:ext uri="{FF2B5EF4-FFF2-40B4-BE49-F238E27FC236}">
              <a16:creationId xmlns="" xmlns:a16="http://schemas.microsoft.com/office/drawing/2014/main" id="{00000000-0008-0000-0100-00001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00000000-0008-0000-0100-00001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25" name="Text Box 1">
          <a:extLst>
            <a:ext uri="{FF2B5EF4-FFF2-40B4-BE49-F238E27FC236}">
              <a16:creationId xmlns="" xmlns:a16="http://schemas.microsoft.com/office/drawing/2014/main" id="{00000000-0008-0000-0100-00001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00000000-0008-0000-0100-00001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27" name="Text Box 1">
          <a:extLst>
            <a:ext uri="{FF2B5EF4-FFF2-40B4-BE49-F238E27FC236}">
              <a16:creationId xmlns="" xmlns:a16="http://schemas.microsoft.com/office/drawing/2014/main" id="{00000000-0008-0000-0100-00001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28" name="Text Box 1">
          <a:extLst>
            <a:ext uri="{FF2B5EF4-FFF2-40B4-BE49-F238E27FC236}">
              <a16:creationId xmlns="" xmlns:a16="http://schemas.microsoft.com/office/drawing/2014/main" id="{00000000-0008-0000-0100-00001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29" name="Text Box 1">
          <a:extLst>
            <a:ext uri="{FF2B5EF4-FFF2-40B4-BE49-F238E27FC236}">
              <a16:creationId xmlns="" xmlns:a16="http://schemas.microsoft.com/office/drawing/2014/main" id="{00000000-0008-0000-0100-00001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00000000-0008-0000-0100-00001E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31" name="Text Box 1">
          <a:extLst>
            <a:ext uri="{FF2B5EF4-FFF2-40B4-BE49-F238E27FC236}">
              <a16:creationId xmlns="" xmlns:a16="http://schemas.microsoft.com/office/drawing/2014/main" id="{00000000-0008-0000-0100-00001F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32" name="Text Box 1">
          <a:extLst>
            <a:ext uri="{FF2B5EF4-FFF2-40B4-BE49-F238E27FC236}">
              <a16:creationId xmlns="" xmlns:a16="http://schemas.microsoft.com/office/drawing/2014/main" id="{00000000-0008-0000-0100-000020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33" name="Text Box 1">
          <a:extLst>
            <a:ext uri="{FF2B5EF4-FFF2-40B4-BE49-F238E27FC236}">
              <a16:creationId xmlns="" xmlns:a16="http://schemas.microsoft.com/office/drawing/2014/main" id="{00000000-0008-0000-0100-000021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34" name="Text Box 1">
          <a:extLst>
            <a:ext uri="{FF2B5EF4-FFF2-40B4-BE49-F238E27FC236}">
              <a16:creationId xmlns="" xmlns:a16="http://schemas.microsoft.com/office/drawing/2014/main" id="{00000000-0008-0000-0100-00002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35" name="Text Box 1">
          <a:extLst>
            <a:ext uri="{FF2B5EF4-FFF2-40B4-BE49-F238E27FC236}">
              <a16:creationId xmlns="" xmlns:a16="http://schemas.microsoft.com/office/drawing/2014/main" id="{00000000-0008-0000-0100-00002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36" name="Text Box 1">
          <a:extLst>
            <a:ext uri="{FF2B5EF4-FFF2-40B4-BE49-F238E27FC236}">
              <a16:creationId xmlns="" xmlns:a16="http://schemas.microsoft.com/office/drawing/2014/main" id="{00000000-0008-0000-0100-00002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37" name="Text Box 1">
          <a:extLst>
            <a:ext uri="{FF2B5EF4-FFF2-40B4-BE49-F238E27FC236}">
              <a16:creationId xmlns="" xmlns:a16="http://schemas.microsoft.com/office/drawing/2014/main" id="{00000000-0008-0000-0100-00002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00000000-0008-0000-0100-00002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39" name="Text Box 1">
          <a:extLst>
            <a:ext uri="{FF2B5EF4-FFF2-40B4-BE49-F238E27FC236}">
              <a16:creationId xmlns="" xmlns:a16="http://schemas.microsoft.com/office/drawing/2014/main" id="{00000000-0008-0000-0100-00002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40" name="Text Box 1">
          <a:extLst>
            <a:ext uri="{FF2B5EF4-FFF2-40B4-BE49-F238E27FC236}">
              <a16:creationId xmlns="" xmlns:a16="http://schemas.microsoft.com/office/drawing/2014/main" id="{00000000-0008-0000-0100-00002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41" name="Text Box 1">
          <a:extLst>
            <a:ext uri="{FF2B5EF4-FFF2-40B4-BE49-F238E27FC236}">
              <a16:creationId xmlns="" xmlns:a16="http://schemas.microsoft.com/office/drawing/2014/main" id="{00000000-0008-0000-0100-00002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42" name="Text Box 1">
          <a:extLst>
            <a:ext uri="{FF2B5EF4-FFF2-40B4-BE49-F238E27FC236}">
              <a16:creationId xmlns="" xmlns:a16="http://schemas.microsoft.com/office/drawing/2014/main" id="{00000000-0008-0000-0100-00002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43" name="Text Box 1">
          <a:extLst>
            <a:ext uri="{FF2B5EF4-FFF2-40B4-BE49-F238E27FC236}">
              <a16:creationId xmlns="" xmlns:a16="http://schemas.microsoft.com/office/drawing/2014/main" id="{00000000-0008-0000-0100-00002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44" name="Text Box 1">
          <a:extLst>
            <a:ext uri="{FF2B5EF4-FFF2-40B4-BE49-F238E27FC236}">
              <a16:creationId xmlns="" xmlns:a16="http://schemas.microsoft.com/office/drawing/2014/main" id="{00000000-0008-0000-0100-00002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45" name="Text Box 1">
          <a:extLst>
            <a:ext uri="{FF2B5EF4-FFF2-40B4-BE49-F238E27FC236}">
              <a16:creationId xmlns="" xmlns:a16="http://schemas.microsoft.com/office/drawing/2014/main" id="{00000000-0008-0000-0100-00002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46" name="Text Box 1">
          <a:extLst>
            <a:ext uri="{FF2B5EF4-FFF2-40B4-BE49-F238E27FC236}">
              <a16:creationId xmlns="" xmlns:a16="http://schemas.microsoft.com/office/drawing/2014/main" id="{00000000-0008-0000-0100-00002E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47" name="Text Box 1">
          <a:extLst>
            <a:ext uri="{FF2B5EF4-FFF2-40B4-BE49-F238E27FC236}">
              <a16:creationId xmlns="" xmlns:a16="http://schemas.microsoft.com/office/drawing/2014/main" id="{00000000-0008-0000-0100-00002F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48" name="Text Box 1">
          <a:extLst>
            <a:ext uri="{FF2B5EF4-FFF2-40B4-BE49-F238E27FC236}">
              <a16:creationId xmlns="" xmlns:a16="http://schemas.microsoft.com/office/drawing/2014/main" id="{00000000-0008-0000-0100-000030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49" name="Text Box 1">
          <a:extLst>
            <a:ext uri="{FF2B5EF4-FFF2-40B4-BE49-F238E27FC236}">
              <a16:creationId xmlns="" xmlns:a16="http://schemas.microsoft.com/office/drawing/2014/main" id="{00000000-0008-0000-0100-000031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50" name="Text Box 1">
          <a:extLst>
            <a:ext uri="{FF2B5EF4-FFF2-40B4-BE49-F238E27FC236}">
              <a16:creationId xmlns="" xmlns:a16="http://schemas.microsoft.com/office/drawing/2014/main" id="{00000000-0008-0000-0100-000032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51" name="Text Box 1">
          <a:extLst>
            <a:ext uri="{FF2B5EF4-FFF2-40B4-BE49-F238E27FC236}">
              <a16:creationId xmlns="" xmlns:a16="http://schemas.microsoft.com/office/drawing/2014/main" id="{00000000-0008-0000-0100-000033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52" name="Text Box 1">
          <a:extLst>
            <a:ext uri="{FF2B5EF4-FFF2-40B4-BE49-F238E27FC236}">
              <a16:creationId xmlns="" xmlns:a16="http://schemas.microsoft.com/office/drawing/2014/main" id="{00000000-0008-0000-0100-000034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53" name="Text Box 1">
          <a:extLst>
            <a:ext uri="{FF2B5EF4-FFF2-40B4-BE49-F238E27FC236}">
              <a16:creationId xmlns="" xmlns:a16="http://schemas.microsoft.com/office/drawing/2014/main" id="{00000000-0008-0000-0100-000035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54" name="Text Box 1">
          <a:extLst>
            <a:ext uri="{FF2B5EF4-FFF2-40B4-BE49-F238E27FC236}">
              <a16:creationId xmlns="" xmlns:a16="http://schemas.microsoft.com/office/drawing/2014/main" id="{00000000-0008-0000-0100-000036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55" name="Text Box 1">
          <a:extLst>
            <a:ext uri="{FF2B5EF4-FFF2-40B4-BE49-F238E27FC236}">
              <a16:creationId xmlns="" xmlns:a16="http://schemas.microsoft.com/office/drawing/2014/main" id="{00000000-0008-0000-0100-000037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56" name="Text Box 1">
          <a:extLst>
            <a:ext uri="{FF2B5EF4-FFF2-40B4-BE49-F238E27FC236}">
              <a16:creationId xmlns="" xmlns:a16="http://schemas.microsoft.com/office/drawing/2014/main" id="{00000000-0008-0000-0100-000038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57" name="Text Box 1">
          <a:extLst>
            <a:ext uri="{FF2B5EF4-FFF2-40B4-BE49-F238E27FC236}">
              <a16:creationId xmlns="" xmlns:a16="http://schemas.microsoft.com/office/drawing/2014/main" id="{00000000-0008-0000-0100-000039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58" name="Text Box 1">
          <a:extLst>
            <a:ext uri="{FF2B5EF4-FFF2-40B4-BE49-F238E27FC236}">
              <a16:creationId xmlns="" xmlns:a16="http://schemas.microsoft.com/office/drawing/2014/main" id="{00000000-0008-0000-0100-00003A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59" name="Text Box 1">
          <a:extLst>
            <a:ext uri="{FF2B5EF4-FFF2-40B4-BE49-F238E27FC236}">
              <a16:creationId xmlns="" xmlns:a16="http://schemas.microsoft.com/office/drawing/2014/main" id="{00000000-0008-0000-0100-00003B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60" name="Text Box 1">
          <a:extLst>
            <a:ext uri="{FF2B5EF4-FFF2-40B4-BE49-F238E27FC236}">
              <a16:creationId xmlns="" xmlns:a16="http://schemas.microsoft.com/office/drawing/2014/main" id="{00000000-0008-0000-0100-00003C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3</xdr:col>
      <xdr:colOff>0</xdr:colOff>
      <xdr:row>187</xdr:row>
      <xdr:rowOff>0</xdr:rowOff>
    </xdr:from>
    <xdr:ext cx="104775" cy="163419"/>
    <xdr:sp macro="" textlink="">
      <xdr:nvSpPr>
        <xdr:cNvPr id="61" name="Text Box 1">
          <a:extLst>
            <a:ext uri="{FF2B5EF4-FFF2-40B4-BE49-F238E27FC236}">
              <a16:creationId xmlns="" xmlns:a16="http://schemas.microsoft.com/office/drawing/2014/main" id="{00000000-0008-0000-0100-00003D000000}"/>
            </a:ext>
          </a:extLst>
        </xdr:cNvPr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82</xdr:row>
      <xdr:rowOff>0</xdr:rowOff>
    </xdr:from>
    <xdr:ext cx="104775" cy="163419"/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63419"/>
    <xdr:sp macro="" textlink="">
      <xdr:nvSpPr>
        <xdr:cNvPr id="3" name="Text Box 1">
          <a:extLst>
            <a:ext uri="{FF2B5EF4-FFF2-40B4-BE49-F238E27FC236}">
              <a16:creationId xmlns=""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63419"/>
    <xdr:sp macro="" textlink="">
      <xdr:nvSpPr>
        <xdr:cNvPr id="4" name="Text Box 1">
          <a:extLst>
            <a:ext uri="{FF2B5EF4-FFF2-40B4-BE49-F238E27FC236}">
              <a16:creationId xmlns="" xmlns:a16="http://schemas.microsoft.com/office/drawing/2014/main" id="{00000000-0008-0000-0E00-000004000000}"/>
            </a:ext>
          </a:extLst>
        </xdr:cNvPr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63419"/>
    <xdr:sp macro="" textlink="">
      <xdr:nvSpPr>
        <xdr:cNvPr id="5" name="Text Box 1">
          <a:extLst>
            <a:ext uri="{FF2B5EF4-FFF2-40B4-BE49-F238E27FC236}">
              <a16:creationId xmlns="" xmlns:a16="http://schemas.microsoft.com/office/drawing/2014/main" id="{00000000-0008-0000-0E00-000005000000}"/>
            </a:ext>
          </a:extLst>
        </xdr:cNvPr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63419"/>
    <xdr:sp macro="" textlink="">
      <xdr:nvSpPr>
        <xdr:cNvPr id="6" name="Text Box 1">
          <a:extLst>
            <a:ext uri="{FF2B5EF4-FFF2-40B4-BE49-F238E27FC236}">
              <a16:creationId xmlns="" xmlns:a16="http://schemas.microsoft.com/office/drawing/2014/main" id="{00000000-0008-0000-0E00-000006000000}"/>
            </a:ext>
          </a:extLst>
        </xdr:cNvPr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63419"/>
    <xdr:sp macro="" textlink="">
      <xdr:nvSpPr>
        <xdr:cNvPr id="7" name="Text Box 1">
          <a:extLst>
            <a:ext uri="{FF2B5EF4-FFF2-40B4-BE49-F238E27FC236}">
              <a16:creationId xmlns="" xmlns:a16="http://schemas.microsoft.com/office/drawing/2014/main" id="{00000000-0008-0000-0E00-000007000000}"/>
            </a:ext>
          </a:extLst>
        </xdr:cNvPr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63419"/>
    <xdr:sp macro="" textlink="">
      <xdr:nvSpPr>
        <xdr:cNvPr id="8" name="Text Box 1">
          <a:extLst>
            <a:ext uri="{FF2B5EF4-FFF2-40B4-BE49-F238E27FC236}">
              <a16:creationId xmlns="" xmlns:a16="http://schemas.microsoft.com/office/drawing/2014/main" id="{00000000-0008-0000-0E00-000008000000}"/>
            </a:ext>
          </a:extLst>
        </xdr:cNvPr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63419"/>
    <xdr:sp macro="" textlink="">
      <xdr:nvSpPr>
        <xdr:cNvPr id="9" name="Text Box 1">
          <a:extLst>
            <a:ext uri="{FF2B5EF4-FFF2-40B4-BE49-F238E27FC236}">
              <a16:creationId xmlns="" xmlns:a16="http://schemas.microsoft.com/office/drawing/2014/main" id="{00000000-0008-0000-0E00-000009000000}"/>
            </a:ext>
          </a:extLst>
        </xdr:cNvPr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63419"/>
    <xdr:sp macro="" textlink="">
      <xdr:nvSpPr>
        <xdr:cNvPr id="10" name="Text Box 1">
          <a:extLst>
            <a:ext uri="{FF2B5EF4-FFF2-40B4-BE49-F238E27FC236}">
              <a16:creationId xmlns="" xmlns:a16="http://schemas.microsoft.com/office/drawing/2014/main" id="{00000000-0008-0000-0E00-00000A000000}"/>
            </a:ext>
          </a:extLst>
        </xdr:cNvPr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82</xdr:row>
      <xdr:rowOff>0</xdr:rowOff>
    </xdr:from>
    <xdr:ext cx="104775" cy="163419"/>
    <xdr:sp macro="" textlink="">
      <xdr:nvSpPr>
        <xdr:cNvPr id="11" name="Text Box 1">
          <a:extLst>
            <a:ext uri="{FF2B5EF4-FFF2-40B4-BE49-F238E27FC236}">
              <a16:creationId xmlns="" xmlns:a16="http://schemas.microsoft.com/office/drawing/2014/main" id="{00000000-0008-0000-0E00-00000B000000}"/>
            </a:ext>
          </a:extLst>
        </xdr:cNvPr>
        <xdr:cNvSpPr txBox="1">
          <a:spLocks noChangeArrowheads="1"/>
        </xdr:cNvSpPr>
      </xdr:nvSpPr>
      <xdr:spPr bwMode="auto">
        <a:xfrm>
          <a:off x="400050" y="18154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161304</xdr:rowOff>
    </xdr:to>
    <xdr:sp macro="" textlink="">
      <xdr:nvSpPr>
        <xdr:cNvPr id="12" name="Text Box 1">
          <a:extLst>
            <a:ext uri="{FF2B5EF4-FFF2-40B4-BE49-F238E27FC236}">
              <a16:creationId xmlns="" xmlns:a16="http://schemas.microsoft.com/office/drawing/2014/main" id="{00000000-0008-0000-0E00-00000C000000}"/>
            </a:ext>
          </a:extLst>
        </xdr:cNvPr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161304</xdr:rowOff>
    </xdr:to>
    <xdr:sp macro="" textlink="">
      <xdr:nvSpPr>
        <xdr:cNvPr id="13" name="Text Box 1">
          <a:extLst>
            <a:ext uri="{FF2B5EF4-FFF2-40B4-BE49-F238E27FC236}">
              <a16:creationId xmlns="" xmlns:a16="http://schemas.microsoft.com/office/drawing/2014/main" id="{00000000-0008-0000-0E00-00000D000000}"/>
            </a:ext>
          </a:extLst>
        </xdr:cNvPr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161304</xdr:rowOff>
    </xdr:to>
    <xdr:sp macro="" textlink="">
      <xdr:nvSpPr>
        <xdr:cNvPr id="14" name="Text Box 1">
          <a:extLst>
            <a:ext uri="{FF2B5EF4-FFF2-40B4-BE49-F238E27FC236}">
              <a16:creationId xmlns="" xmlns:a16="http://schemas.microsoft.com/office/drawing/2014/main" id="{00000000-0008-0000-0E00-00000E000000}"/>
            </a:ext>
          </a:extLst>
        </xdr:cNvPr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161304</xdr:rowOff>
    </xdr:to>
    <xdr:sp macro="" textlink="">
      <xdr:nvSpPr>
        <xdr:cNvPr id="15" name="Text Box 1">
          <a:extLst>
            <a:ext uri="{FF2B5EF4-FFF2-40B4-BE49-F238E27FC236}">
              <a16:creationId xmlns="" xmlns:a16="http://schemas.microsoft.com/office/drawing/2014/main" id="{00000000-0008-0000-0E00-00000F000000}"/>
            </a:ext>
          </a:extLst>
        </xdr:cNvPr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161304</xdr:rowOff>
    </xdr:to>
    <xdr:sp macro="" textlink="">
      <xdr:nvSpPr>
        <xdr:cNvPr id="16" name="Text Box 1">
          <a:extLst>
            <a:ext uri="{FF2B5EF4-FFF2-40B4-BE49-F238E27FC236}">
              <a16:creationId xmlns="" xmlns:a16="http://schemas.microsoft.com/office/drawing/2014/main" id="{00000000-0008-0000-0E00-000010000000}"/>
            </a:ext>
          </a:extLst>
        </xdr:cNvPr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161304</xdr:rowOff>
    </xdr:to>
    <xdr:sp macro="" textlink="">
      <xdr:nvSpPr>
        <xdr:cNvPr id="17" name="Text Box 1">
          <a:extLst>
            <a:ext uri="{FF2B5EF4-FFF2-40B4-BE49-F238E27FC236}">
              <a16:creationId xmlns="" xmlns:a16="http://schemas.microsoft.com/office/drawing/2014/main" id="{00000000-0008-0000-0E00-000011000000}"/>
            </a:ext>
          </a:extLst>
        </xdr:cNvPr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161304</xdr:rowOff>
    </xdr:to>
    <xdr:sp macro="" textlink="">
      <xdr:nvSpPr>
        <xdr:cNvPr id="18" name="Text Box 1">
          <a:extLst>
            <a:ext uri="{FF2B5EF4-FFF2-40B4-BE49-F238E27FC236}">
              <a16:creationId xmlns="" xmlns:a16="http://schemas.microsoft.com/office/drawing/2014/main" id="{00000000-0008-0000-0E00-000012000000}"/>
            </a:ext>
          </a:extLst>
        </xdr:cNvPr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161304</xdr:rowOff>
    </xdr:to>
    <xdr:sp macro="" textlink="">
      <xdr:nvSpPr>
        <xdr:cNvPr id="19" name="Text Box 1">
          <a:extLst>
            <a:ext uri="{FF2B5EF4-FFF2-40B4-BE49-F238E27FC236}">
              <a16:creationId xmlns="" xmlns:a16="http://schemas.microsoft.com/office/drawing/2014/main" id="{00000000-0008-0000-0E00-000013000000}"/>
            </a:ext>
          </a:extLst>
        </xdr:cNvPr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161304</xdr:rowOff>
    </xdr:to>
    <xdr:sp macro="" textlink="">
      <xdr:nvSpPr>
        <xdr:cNvPr id="20" name="Text Box 1">
          <a:extLst>
            <a:ext uri="{FF2B5EF4-FFF2-40B4-BE49-F238E27FC236}">
              <a16:creationId xmlns="" xmlns:a16="http://schemas.microsoft.com/office/drawing/2014/main" id="{00000000-0008-0000-0E00-000014000000}"/>
            </a:ext>
          </a:extLst>
        </xdr:cNvPr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161304</xdr:rowOff>
    </xdr:to>
    <xdr:sp macro="" textlink="">
      <xdr:nvSpPr>
        <xdr:cNvPr id="21" name="Text Box 1">
          <a:extLst>
            <a:ext uri="{FF2B5EF4-FFF2-40B4-BE49-F238E27FC236}">
              <a16:creationId xmlns="" xmlns:a16="http://schemas.microsoft.com/office/drawing/2014/main" id="{00000000-0008-0000-0E00-000015000000}"/>
            </a:ext>
          </a:extLst>
        </xdr:cNvPr>
        <xdr:cNvSpPr txBox="1">
          <a:spLocks noChangeArrowheads="1"/>
        </xdr:cNvSpPr>
      </xdr:nvSpPr>
      <xdr:spPr bwMode="auto">
        <a:xfrm>
          <a:off x="0" y="176593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136712</xdr:rowOff>
    </xdr:to>
    <xdr:sp macro="" textlink="">
      <xdr:nvSpPr>
        <xdr:cNvPr id="22" name="Text Box 1">
          <a:extLst>
            <a:ext uri="{FF2B5EF4-FFF2-40B4-BE49-F238E27FC236}">
              <a16:creationId xmlns="" xmlns:a16="http://schemas.microsoft.com/office/drawing/2014/main" id="{00000000-0008-0000-0E00-000016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136712</xdr:rowOff>
    </xdr:to>
    <xdr:sp macro="" textlink="">
      <xdr:nvSpPr>
        <xdr:cNvPr id="23" name="Text Box 1">
          <a:extLst>
            <a:ext uri="{FF2B5EF4-FFF2-40B4-BE49-F238E27FC236}">
              <a16:creationId xmlns="" xmlns:a16="http://schemas.microsoft.com/office/drawing/2014/main" id="{00000000-0008-0000-0E00-000017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136712</xdr:rowOff>
    </xdr:to>
    <xdr:sp macro="" textlink="">
      <xdr:nvSpPr>
        <xdr:cNvPr id="24" name="Text Box 1">
          <a:extLst>
            <a:ext uri="{FF2B5EF4-FFF2-40B4-BE49-F238E27FC236}">
              <a16:creationId xmlns="" xmlns:a16="http://schemas.microsoft.com/office/drawing/2014/main" id="{00000000-0008-0000-0E00-000018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136712</xdr:rowOff>
    </xdr:to>
    <xdr:sp macro="" textlink="">
      <xdr:nvSpPr>
        <xdr:cNvPr id="25" name="Text Box 1">
          <a:extLst>
            <a:ext uri="{FF2B5EF4-FFF2-40B4-BE49-F238E27FC236}">
              <a16:creationId xmlns="" xmlns:a16="http://schemas.microsoft.com/office/drawing/2014/main" id="{00000000-0008-0000-0E00-000019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136712</xdr:rowOff>
    </xdr:to>
    <xdr:sp macro="" textlink="">
      <xdr:nvSpPr>
        <xdr:cNvPr id="26" name="Text Box 1">
          <a:extLst>
            <a:ext uri="{FF2B5EF4-FFF2-40B4-BE49-F238E27FC236}">
              <a16:creationId xmlns="" xmlns:a16="http://schemas.microsoft.com/office/drawing/2014/main" id="{00000000-0008-0000-0E00-00001A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136712</xdr:rowOff>
    </xdr:to>
    <xdr:sp macro="" textlink="">
      <xdr:nvSpPr>
        <xdr:cNvPr id="27" name="Text Box 1">
          <a:extLst>
            <a:ext uri="{FF2B5EF4-FFF2-40B4-BE49-F238E27FC236}">
              <a16:creationId xmlns="" xmlns:a16="http://schemas.microsoft.com/office/drawing/2014/main" id="{00000000-0008-0000-0E00-00001B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136712</xdr:rowOff>
    </xdr:to>
    <xdr:sp macro="" textlink="">
      <xdr:nvSpPr>
        <xdr:cNvPr id="28" name="Text Box 1">
          <a:extLst>
            <a:ext uri="{FF2B5EF4-FFF2-40B4-BE49-F238E27FC236}">
              <a16:creationId xmlns="" xmlns:a16="http://schemas.microsoft.com/office/drawing/2014/main" id="{00000000-0008-0000-0E00-00001C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136712</xdr:rowOff>
    </xdr:to>
    <xdr:sp macro="" textlink="">
      <xdr:nvSpPr>
        <xdr:cNvPr id="29" name="Text Box 1">
          <a:extLst>
            <a:ext uri="{FF2B5EF4-FFF2-40B4-BE49-F238E27FC236}">
              <a16:creationId xmlns="" xmlns:a16="http://schemas.microsoft.com/office/drawing/2014/main" id="{00000000-0008-0000-0E00-00001D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136712</xdr:rowOff>
    </xdr:to>
    <xdr:sp macro="" textlink="">
      <xdr:nvSpPr>
        <xdr:cNvPr id="30" name="Text Box 1">
          <a:extLst>
            <a:ext uri="{FF2B5EF4-FFF2-40B4-BE49-F238E27FC236}">
              <a16:creationId xmlns="" xmlns:a16="http://schemas.microsoft.com/office/drawing/2014/main" id="{00000000-0008-0000-0E00-00001E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136712</xdr:rowOff>
    </xdr:to>
    <xdr:sp macro="" textlink="">
      <xdr:nvSpPr>
        <xdr:cNvPr id="31" name="Text Box 1">
          <a:extLst>
            <a:ext uri="{FF2B5EF4-FFF2-40B4-BE49-F238E27FC236}">
              <a16:creationId xmlns="" xmlns:a16="http://schemas.microsoft.com/office/drawing/2014/main" id="{00000000-0008-0000-0E00-00001F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153101</xdr:rowOff>
    </xdr:to>
    <xdr:sp macro="" textlink="">
      <xdr:nvSpPr>
        <xdr:cNvPr id="32" name="Text Box 1">
          <a:extLst>
            <a:ext uri="{FF2B5EF4-FFF2-40B4-BE49-F238E27FC236}">
              <a16:creationId xmlns="" xmlns:a16="http://schemas.microsoft.com/office/drawing/2014/main" id="{00000000-0008-0000-0E00-000020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153101</xdr:rowOff>
    </xdr:to>
    <xdr:sp macro="" textlink="">
      <xdr:nvSpPr>
        <xdr:cNvPr id="33" name="Text Box 1">
          <a:extLst>
            <a:ext uri="{FF2B5EF4-FFF2-40B4-BE49-F238E27FC236}">
              <a16:creationId xmlns="" xmlns:a16="http://schemas.microsoft.com/office/drawing/2014/main" id="{00000000-0008-0000-0E00-000021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153101</xdr:rowOff>
    </xdr:to>
    <xdr:sp macro="" textlink="">
      <xdr:nvSpPr>
        <xdr:cNvPr id="34" name="Text Box 1">
          <a:extLst>
            <a:ext uri="{FF2B5EF4-FFF2-40B4-BE49-F238E27FC236}">
              <a16:creationId xmlns="" xmlns:a16="http://schemas.microsoft.com/office/drawing/2014/main" id="{00000000-0008-0000-0E00-000022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153101</xdr:rowOff>
    </xdr:to>
    <xdr:sp macro="" textlink="">
      <xdr:nvSpPr>
        <xdr:cNvPr id="35" name="Text Box 1">
          <a:extLst>
            <a:ext uri="{FF2B5EF4-FFF2-40B4-BE49-F238E27FC236}">
              <a16:creationId xmlns="" xmlns:a16="http://schemas.microsoft.com/office/drawing/2014/main" id="{00000000-0008-0000-0E00-000023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153101</xdr:rowOff>
    </xdr:to>
    <xdr:sp macro="" textlink="">
      <xdr:nvSpPr>
        <xdr:cNvPr id="36" name="Text Box 1">
          <a:extLst>
            <a:ext uri="{FF2B5EF4-FFF2-40B4-BE49-F238E27FC236}">
              <a16:creationId xmlns="" xmlns:a16="http://schemas.microsoft.com/office/drawing/2014/main" id="{00000000-0008-0000-0E00-000024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153101</xdr:rowOff>
    </xdr:to>
    <xdr:sp macro="" textlink="">
      <xdr:nvSpPr>
        <xdr:cNvPr id="37" name="Text Box 1">
          <a:extLst>
            <a:ext uri="{FF2B5EF4-FFF2-40B4-BE49-F238E27FC236}">
              <a16:creationId xmlns="" xmlns:a16="http://schemas.microsoft.com/office/drawing/2014/main" id="{00000000-0008-0000-0E00-000025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153101</xdr:rowOff>
    </xdr:to>
    <xdr:sp macro="" textlink="">
      <xdr:nvSpPr>
        <xdr:cNvPr id="38" name="Text Box 1">
          <a:extLst>
            <a:ext uri="{FF2B5EF4-FFF2-40B4-BE49-F238E27FC236}">
              <a16:creationId xmlns="" xmlns:a16="http://schemas.microsoft.com/office/drawing/2014/main" id="{00000000-0008-0000-0E00-000026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153101</xdr:rowOff>
    </xdr:to>
    <xdr:sp macro="" textlink="">
      <xdr:nvSpPr>
        <xdr:cNvPr id="39" name="Text Box 1">
          <a:extLst>
            <a:ext uri="{FF2B5EF4-FFF2-40B4-BE49-F238E27FC236}">
              <a16:creationId xmlns="" xmlns:a16="http://schemas.microsoft.com/office/drawing/2014/main" id="{00000000-0008-0000-0E00-000027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153101</xdr:rowOff>
    </xdr:to>
    <xdr:sp macro="" textlink="">
      <xdr:nvSpPr>
        <xdr:cNvPr id="40" name="Text Box 1">
          <a:extLst>
            <a:ext uri="{FF2B5EF4-FFF2-40B4-BE49-F238E27FC236}">
              <a16:creationId xmlns="" xmlns:a16="http://schemas.microsoft.com/office/drawing/2014/main" id="{00000000-0008-0000-0E00-000028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153101</xdr:rowOff>
    </xdr:to>
    <xdr:sp macro="" textlink="">
      <xdr:nvSpPr>
        <xdr:cNvPr id="41" name="Text Box 1">
          <a:extLst>
            <a:ext uri="{FF2B5EF4-FFF2-40B4-BE49-F238E27FC236}">
              <a16:creationId xmlns="" xmlns:a16="http://schemas.microsoft.com/office/drawing/2014/main" id="{00000000-0008-0000-0E00-000029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173857</xdr:rowOff>
    </xdr:to>
    <xdr:sp macro="" textlink="">
      <xdr:nvSpPr>
        <xdr:cNvPr id="42" name="Text Box 1">
          <a:extLst>
            <a:ext uri="{FF2B5EF4-FFF2-40B4-BE49-F238E27FC236}">
              <a16:creationId xmlns="" xmlns:a16="http://schemas.microsoft.com/office/drawing/2014/main" id="{00000000-0008-0000-0E00-00002A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173857</xdr:rowOff>
    </xdr:to>
    <xdr:sp macro="" textlink="">
      <xdr:nvSpPr>
        <xdr:cNvPr id="43" name="Text Box 1">
          <a:extLst>
            <a:ext uri="{FF2B5EF4-FFF2-40B4-BE49-F238E27FC236}">
              <a16:creationId xmlns="" xmlns:a16="http://schemas.microsoft.com/office/drawing/2014/main" id="{00000000-0008-0000-0E00-00002B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173857</xdr:rowOff>
    </xdr:to>
    <xdr:sp macro="" textlink="">
      <xdr:nvSpPr>
        <xdr:cNvPr id="44" name="Text Box 1">
          <a:extLst>
            <a:ext uri="{FF2B5EF4-FFF2-40B4-BE49-F238E27FC236}">
              <a16:creationId xmlns="" xmlns:a16="http://schemas.microsoft.com/office/drawing/2014/main" id="{00000000-0008-0000-0E00-00002C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173857</xdr:rowOff>
    </xdr:to>
    <xdr:sp macro="" textlink="">
      <xdr:nvSpPr>
        <xdr:cNvPr id="45" name="Text Box 1">
          <a:extLst>
            <a:ext uri="{FF2B5EF4-FFF2-40B4-BE49-F238E27FC236}">
              <a16:creationId xmlns="" xmlns:a16="http://schemas.microsoft.com/office/drawing/2014/main" id="{00000000-0008-0000-0E00-00002D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173857</xdr:rowOff>
    </xdr:to>
    <xdr:sp macro="" textlink="">
      <xdr:nvSpPr>
        <xdr:cNvPr id="46" name="Text Box 1">
          <a:extLst>
            <a:ext uri="{FF2B5EF4-FFF2-40B4-BE49-F238E27FC236}">
              <a16:creationId xmlns="" xmlns:a16="http://schemas.microsoft.com/office/drawing/2014/main" id="{00000000-0008-0000-0E00-00002E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173857</xdr:rowOff>
    </xdr:to>
    <xdr:sp macro="" textlink="">
      <xdr:nvSpPr>
        <xdr:cNvPr id="47" name="Text Box 1">
          <a:extLst>
            <a:ext uri="{FF2B5EF4-FFF2-40B4-BE49-F238E27FC236}">
              <a16:creationId xmlns="" xmlns:a16="http://schemas.microsoft.com/office/drawing/2014/main" id="{00000000-0008-0000-0E00-00002F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173857</xdr:rowOff>
    </xdr:to>
    <xdr:sp macro="" textlink="">
      <xdr:nvSpPr>
        <xdr:cNvPr id="48" name="Text Box 1">
          <a:extLst>
            <a:ext uri="{FF2B5EF4-FFF2-40B4-BE49-F238E27FC236}">
              <a16:creationId xmlns="" xmlns:a16="http://schemas.microsoft.com/office/drawing/2014/main" id="{00000000-0008-0000-0E00-000030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173857</xdr:rowOff>
    </xdr:to>
    <xdr:sp macro="" textlink="">
      <xdr:nvSpPr>
        <xdr:cNvPr id="49" name="Text Box 1">
          <a:extLst>
            <a:ext uri="{FF2B5EF4-FFF2-40B4-BE49-F238E27FC236}">
              <a16:creationId xmlns="" xmlns:a16="http://schemas.microsoft.com/office/drawing/2014/main" id="{00000000-0008-0000-0E00-000031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173857</xdr:rowOff>
    </xdr:to>
    <xdr:sp macro="" textlink="">
      <xdr:nvSpPr>
        <xdr:cNvPr id="50" name="Text Box 1">
          <a:extLst>
            <a:ext uri="{FF2B5EF4-FFF2-40B4-BE49-F238E27FC236}">
              <a16:creationId xmlns="" xmlns:a16="http://schemas.microsoft.com/office/drawing/2014/main" id="{00000000-0008-0000-0E00-000032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173857</xdr:rowOff>
    </xdr:to>
    <xdr:sp macro="" textlink="">
      <xdr:nvSpPr>
        <xdr:cNvPr id="51" name="Text Box 1">
          <a:extLst>
            <a:ext uri="{FF2B5EF4-FFF2-40B4-BE49-F238E27FC236}">
              <a16:creationId xmlns="" xmlns:a16="http://schemas.microsoft.com/office/drawing/2014/main" id="{00000000-0008-0000-0E00-000033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52" name="Text Box 1">
          <a:extLst>
            <a:ext uri="{FF2B5EF4-FFF2-40B4-BE49-F238E27FC236}">
              <a16:creationId xmlns="" xmlns:a16="http://schemas.microsoft.com/office/drawing/2014/main" id="{00000000-0008-0000-0E00-000034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53" name="Text Box 1">
          <a:extLst>
            <a:ext uri="{FF2B5EF4-FFF2-40B4-BE49-F238E27FC236}">
              <a16:creationId xmlns="" xmlns:a16="http://schemas.microsoft.com/office/drawing/2014/main" id="{00000000-0008-0000-0E00-000035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54" name="Text Box 1">
          <a:extLst>
            <a:ext uri="{FF2B5EF4-FFF2-40B4-BE49-F238E27FC236}">
              <a16:creationId xmlns="" xmlns:a16="http://schemas.microsoft.com/office/drawing/2014/main" id="{00000000-0008-0000-0E00-000036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55" name="Text Box 1">
          <a:extLst>
            <a:ext uri="{FF2B5EF4-FFF2-40B4-BE49-F238E27FC236}">
              <a16:creationId xmlns="" xmlns:a16="http://schemas.microsoft.com/office/drawing/2014/main" id="{00000000-0008-0000-0E00-000037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56" name="Text Box 1">
          <a:extLst>
            <a:ext uri="{FF2B5EF4-FFF2-40B4-BE49-F238E27FC236}">
              <a16:creationId xmlns="" xmlns:a16="http://schemas.microsoft.com/office/drawing/2014/main" id="{00000000-0008-0000-0E00-000038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57" name="Text Box 1">
          <a:extLst>
            <a:ext uri="{FF2B5EF4-FFF2-40B4-BE49-F238E27FC236}">
              <a16:creationId xmlns="" xmlns:a16="http://schemas.microsoft.com/office/drawing/2014/main" id="{00000000-0008-0000-0E00-000039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58" name="Text Box 1">
          <a:extLst>
            <a:ext uri="{FF2B5EF4-FFF2-40B4-BE49-F238E27FC236}">
              <a16:creationId xmlns="" xmlns:a16="http://schemas.microsoft.com/office/drawing/2014/main" id="{00000000-0008-0000-0E00-00003A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59" name="Text Box 1">
          <a:extLst>
            <a:ext uri="{FF2B5EF4-FFF2-40B4-BE49-F238E27FC236}">
              <a16:creationId xmlns="" xmlns:a16="http://schemas.microsoft.com/office/drawing/2014/main" id="{00000000-0008-0000-0E00-00003B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60" name="Text Box 1">
          <a:extLst>
            <a:ext uri="{FF2B5EF4-FFF2-40B4-BE49-F238E27FC236}">
              <a16:creationId xmlns="" xmlns:a16="http://schemas.microsoft.com/office/drawing/2014/main" id="{00000000-0008-0000-0E00-00003C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61" name="Text Box 1">
          <a:extLst>
            <a:ext uri="{FF2B5EF4-FFF2-40B4-BE49-F238E27FC236}">
              <a16:creationId xmlns="" xmlns:a16="http://schemas.microsoft.com/office/drawing/2014/main" id="{00000000-0008-0000-0E00-00003D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62" name="Text Box 1">
          <a:extLst>
            <a:ext uri="{FF2B5EF4-FFF2-40B4-BE49-F238E27FC236}">
              <a16:creationId xmlns="" xmlns:a16="http://schemas.microsoft.com/office/drawing/2014/main" id="{00000000-0008-0000-0E00-00003E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63" name="Text Box 1">
          <a:extLst>
            <a:ext uri="{FF2B5EF4-FFF2-40B4-BE49-F238E27FC236}">
              <a16:creationId xmlns="" xmlns:a16="http://schemas.microsoft.com/office/drawing/2014/main" id="{00000000-0008-0000-0E00-00003F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64" name="Text Box 1">
          <a:extLst>
            <a:ext uri="{FF2B5EF4-FFF2-40B4-BE49-F238E27FC236}">
              <a16:creationId xmlns="" xmlns:a16="http://schemas.microsoft.com/office/drawing/2014/main" id="{00000000-0008-0000-0E00-000040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65" name="Text Box 1">
          <a:extLst>
            <a:ext uri="{FF2B5EF4-FFF2-40B4-BE49-F238E27FC236}">
              <a16:creationId xmlns="" xmlns:a16="http://schemas.microsoft.com/office/drawing/2014/main" id="{00000000-0008-0000-0E00-000041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66" name="Text Box 1">
          <a:extLst>
            <a:ext uri="{FF2B5EF4-FFF2-40B4-BE49-F238E27FC236}">
              <a16:creationId xmlns="" xmlns:a16="http://schemas.microsoft.com/office/drawing/2014/main" id="{00000000-0008-0000-0E00-000042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67" name="Text Box 1">
          <a:extLst>
            <a:ext uri="{FF2B5EF4-FFF2-40B4-BE49-F238E27FC236}">
              <a16:creationId xmlns="" xmlns:a16="http://schemas.microsoft.com/office/drawing/2014/main" id="{00000000-0008-0000-0E00-000043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68" name="Text Box 1">
          <a:extLst>
            <a:ext uri="{FF2B5EF4-FFF2-40B4-BE49-F238E27FC236}">
              <a16:creationId xmlns="" xmlns:a16="http://schemas.microsoft.com/office/drawing/2014/main" id="{00000000-0008-0000-0E00-000044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69" name="Text Box 1">
          <a:extLst>
            <a:ext uri="{FF2B5EF4-FFF2-40B4-BE49-F238E27FC236}">
              <a16:creationId xmlns="" xmlns:a16="http://schemas.microsoft.com/office/drawing/2014/main" id="{00000000-0008-0000-0E00-000045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70" name="Text Box 1">
          <a:extLst>
            <a:ext uri="{FF2B5EF4-FFF2-40B4-BE49-F238E27FC236}">
              <a16:creationId xmlns="" xmlns:a16="http://schemas.microsoft.com/office/drawing/2014/main" id="{00000000-0008-0000-0E00-000046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86</xdr:row>
      <xdr:rowOff>0</xdr:rowOff>
    </xdr:from>
    <xdr:ext cx="104775" cy="171450"/>
    <xdr:sp macro="" textlink="">
      <xdr:nvSpPr>
        <xdr:cNvPr id="71" name="Text Box 1">
          <a:extLst>
            <a:ext uri="{FF2B5EF4-FFF2-40B4-BE49-F238E27FC236}">
              <a16:creationId xmlns="" xmlns:a16="http://schemas.microsoft.com/office/drawing/2014/main" id="{00000000-0008-0000-0E00-000047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72" name="Text Box 1">
          <a:extLst>
            <a:ext uri="{FF2B5EF4-FFF2-40B4-BE49-F238E27FC236}">
              <a16:creationId xmlns="" xmlns:a16="http://schemas.microsoft.com/office/drawing/2014/main" id="{00000000-0008-0000-0E00-000048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73" name="Text Box 1">
          <a:extLst>
            <a:ext uri="{FF2B5EF4-FFF2-40B4-BE49-F238E27FC236}">
              <a16:creationId xmlns="" xmlns:a16="http://schemas.microsoft.com/office/drawing/2014/main" id="{00000000-0008-0000-0E00-000049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74" name="Text Box 1">
          <a:extLst>
            <a:ext uri="{FF2B5EF4-FFF2-40B4-BE49-F238E27FC236}">
              <a16:creationId xmlns="" xmlns:a16="http://schemas.microsoft.com/office/drawing/2014/main" id="{00000000-0008-0000-0E00-00004A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75" name="Text Box 1">
          <a:extLst>
            <a:ext uri="{FF2B5EF4-FFF2-40B4-BE49-F238E27FC236}">
              <a16:creationId xmlns="" xmlns:a16="http://schemas.microsoft.com/office/drawing/2014/main" id="{00000000-0008-0000-0E00-00004B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76" name="Text Box 1">
          <a:extLst>
            <a:ext uri="{FF2B5EF4-FFF2-40B4-BE49-F238E27FC236}">
              <a16:creationId xmlns="" xmlns:a16="http://schemas.microsoft.com/office/drawing/2014/main" id="{00000000-0008-0000-0E00-00004C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77" name="Text Box 1">
          <a:extLst>
            <a:ext uri="{FF2B5EF4-FFF2-40B4-BE49-F238E27FC236}">
              <a16:creationId xmlns="" xmlns:a16="http://schemas.microsoft.com/office/drawing/2014/main" id="{00000000-0008-0000-0E00-00004D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78" name="Text Box 1">
          <a:extLst>
            <a:ext uri="{FF2B5EF4-FFF2-40B4-BE49-F238E27FC236}">
              <a16:creationId xmlns="" xmlns:a16="http://schemas.microsoft.com/office/drawing/2014/main" id="{00000000-0008-0000-0E00-00004E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79" name="Text Box 1">
          <a:extLst>
            <a:ext uri="{FF2B5EF4-FFF2-40B4-BE49-F238E27FC236}">
              <a16:creationId xmlns="" xmlns:a16="http://schemas.microsoft.com/office/drawing/2014/main" id="{00000000-0008-0000-0E00-00004F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86</xdr:row>
      <xdr:rowOff>0</xdr:rowOff>
    </xdr:from>
    <xdr:to>
      <xdr:col>0</xdr:col>
      <xdr:colOff>104775</xdr:colOff>
      <xdr:row>86</xdr:row>
      <xdr:rowOff>171450</xdr:rowOff>
    </xdr:to>
    <xdr:sp macro="" textlink="">
      <xdr:nvSpPr>
        <xdr:cNvPr id="80" name="Text Box 1">
          <a:extLst>
            <a:ext uri="{FF2B5EF4-FFF2-40B4-BE49-F238E27FC236}">
              <a16:creationId xmlns="" xmlns:a16="http://schemas.microsoft.com/office/drawing/2014/main" id="{00000000-0008-0000-0E00-000050000000}"/>
            </a:ext>
          </a:extLst>
        </xdr:cNvPr>
        <xdr:cNvSpPr txBox="1">
          <a:spLocks noChangeArrowheads="1"/>
        </xdr:cNvSpPr>
      </xdr:nvSpPr>
      <xdr:spPr bwMode="auto">
        <a:xfrm>
          <a:off x="0" y="211836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1" name="Text Box 1">
          <a:extLst>
            <a:ext uri="{FF2B5EF4-FFF2-40B4-BE49-F238E27FC236}">
              <a16:creationId xmlns="" xmlns:a16="http://schemas.microsoft.com/office/drawing/2014/main" id="{00000000-0008-0000-0E00-000051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2" name="Text Box 1">
          <a:extLst>
            <a:ext uri="{FF2B5EF4-FFF2-40B4-BE49-F238E27FC236}">
              <a16:creationId xmlns="" xmlns:a16="http://schemas.microsoft.com/office/drawing/2014/main" id="{00000000-0008-0000-0E00-000052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3" name="Text Box 1">
          <a:extLst>
            <a:ext uri="{FF2B5EF4-FFF2-40B4-BE49-F238E27FC236}">
              <a16:creationId xmlns="" xmlns:a16="http://schemas.microsoft.com/office/drawing/2014/main" id="{00000000-0008-0000-0E00-000053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4" name="Text Box 1">
          <a:extLst>
            <a:ext uri="{FF2B5EF4-FFF2-40B4-BE49-F238E27FC236}">
              <a16:creationId xmlns="" xmlns:a16="http://schemas.microsoft.com/office/drawing/2014/main" id="{00000000-0008-0000-0E00-000054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5" name="Text Box 1">
          <a:extLst>
            <a:ext uri="{FF2B5EF4-FFF2-40B4-BE49-F238E27FC236}">
              <a16:creationId xmlns="" xmlns:a16="http://schemas.microsoft.com/office/drawing/2014/main" id="{00000000-0008-0000-0E00-000055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6" name="Text Box 1">
          <a:extLst>
            <a:ext uri="{FF2B5EF4-FFF2-40B4-BE49-F238E27FC236}">
              <a16:creationId xmlns="" xmlns:a16="http://schemas.microsoft.com/office/drawing/2014/main" id="{00000000-0008-0000-0E00-000056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7" name="Text Box 1">
          <a:extLst>
            <a:ext uri="{FF2B5EF4-FFF2-40B4-BE49-F238E27FC236}">
              <a16:creationId xmlns="" xmlns:a16="http://schemas.microsoft.com/office/drawing/2014/main" id="{00000000-0008-0000-0E00-000057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8" name="Text Box 1">
          <a:extLst>
            <a:ext uri="{FF2B5EF4-FFF2-40B4-BE49-F238E27FC236}">
              <a16:creationId xmlns="" xmlns:a16="http://schemas.microsoft.com/office/drawing/2014/main" id="{00000000-0008-0000-0E00-000058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89" name="Text Box 1">
          <a:extLst>
            <a:ext uri="{FF2B5EF4-FFF2-40B4-BE49-F238E27FC236}">
              <a16:creationId xmlns="" xmlns:a16="http://schemas.microsoft.com/office/drawing/2014/main" id="{00000000-0008-0000-0E00-000059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122145</xdr:rowOff>
    </xdr:to>
    <xdr:sp macro="" textlink="">
      <xdr:nvSpPr>
        <xdr:cNvPr id="90" name="Text Box 1">
          <a:extLst>
            <a:ext uri="{FF2B5EF4-FFF2-40B4-BE49-F238E27FC236}">
              <a16:creationId xmlns="" xmlns:a16="http://schemas.microsoft.com/office/drawing/2014/main" id="{00000000-0008-0000-0E00-00005A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2214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1" name="Text Box 1">
          <a:extLst>
            <a:ext uri="{FF2B5EF4-FFF2-40B4-BE49-F238E27FC236}">
              <a16:creationId xmlns="" xmlns:a16="http://schemas.microsoft.com/office/drawing/2014/main" id="{00000000-0008-0000-0E00-00005B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2" name="Text Box 1">
          <a:extLst>
            <a:ext uri="{FF2B5EF4-FFF2-40B4-BE49-F238E27FC236}">
              <a16:creationId xmlns="" xmlns:a16="http://schemas.microsoft.com/office/drawing/2014/main" id="{00000000-0008-0000-0E00-00005C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3" name="Text Box 1">
          <a:extLst>
            <a:ext uri="{FF2B5EF4-FFF2-40B4-BE49-F238E27FC236}">
              <a16:creationId xmlns="" xmlns:a16="http://schemas.microsoft.com/office/drawing/2014/main" id="{00000000-0008-0000-0E00-00005D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4" name="Text Box 1">
          <a:extLst>
            <a:ext uri="{FF2B5EF4-FFF2-40B4-BE49-F238E27FC236}">
              <a16:creationId xmlns="" xmlns:a16="http://schemas.microsoft.com/office/drawing/2014/main" id="{00000000-0008-0000-0E00-00005E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5" name="Text Box 1">
          <a:extLst>
            <a:ext uri="{FF2B5EF4-FFF2-40B4-BE49-F238E27FC236}">
              <a16:creationId xmlns="" xmlns:a16="http://schemas.microsoft.com/office/drawing/2014/main" id="{00000000-0008-0000-0E00-00005F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6" name="Text Box 1">
          <a:extLst>
            <a:ext uri="{FF2B5EF4-FFF2-40B4-BE49-F238E27FC236}">
              <a16:creationId xmlns="" xmlns:a16="http://schemas.microsoft.com/office/drawing/2014/main" id="{00000000-0008-0000-0E00-000060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7" name="Text Box 1">
          <a:extLst>
            <a:ext uri="{FF2B5EF4-FFF2-40B4-BE49-F238E27FC236}">
              <a16:creationId xmlns="" xmlns:a16="http://schemas.microsoft.com/office/drawing/2014/main" id="{00000000-0008-0000-0E00-000061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8" name="Text Box 1">
          <a:extLst>
            <a:ext uri="{FF2B5EF4-FFF2-40B4-BE49-F238E27FC236}">
              <a16:creationId xmlns="" xmlns:a16="http://schemas.microsoft.com/office/drawing/2014/main" id="{00000000-0008-0000-0E00-000062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138412</xdr:rowOff>
    </xdr:to>
    <xdr:sp macro="" textlink="">
      <xdr:nvSpPr>
        <xdr:cNvPr id="99" name="Text Box 1">
          <a:extLst>
            <a:ext uri="{FF2B5EF4-FFF2-40B4-BE49-F238E27FC236}">
              <a16:creationId xmlns="" xmlns:a16="http://schemas.microsoft.com/office/drawing/2014/main" id="{00000000-0008-0000-0E00-000063000000}"/>
            </a:ext>
          </a:extLst>
        </xdr:cNvPr>
        <xdr:cNvSpPr txBox="1">
          <a:spLocks noChangeArrowheads="1"/>
        </xdr:cNvSpPr>
      </xdr:nvSpPr>
      <xdr:spPr bwMode="auto">
        <a:xfrm>
          <a:off x="0" y="5353050"/>
          <a:ext cx="104775" cy="1384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119764</xdr:rowOff>
    </xdr:to>
    <xdr:sp macro="" textlink="">
      <xdr:nvSpPr>
        <xdr:cNvPr id="100" name="Text Box 1">
          <a:extLst>
            <a:ext uri="{FF2B5EF4-FFF2-40B4-BE49-F238E27FC236}">
              <a16:creationId xmlns="" xmlns:a16="http://schemas.microsoft.com/office/drawing/2014/main" id="{00000000-0008-0000-0E00-000064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119764</xdr:rowOff>
    </xdr:to>
    <xdr:sp macro="" textlink="">
      <xdr:nvSpPr>
        <xdr:cNvPr id="101" name="Text Box 1">
          <a:extLst>
            <a:ext uri="{FF2B5EF4-FFF2-40B4-BE49-F238E27FC236}">
              <a16:creationId xmlns="" xmlns:a16="http://schemas.microsoft.com/office/drawing/2014/main" id="{00000000-0008-0000-0E00-000065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119764</xdr:rowOff>
    </xdr:to>
    <xdr:sp macro="" textlink="">
      <xdr:nvSpPr>
        <xdr:cNvPr id="102" name="Text Box 1">
          <a:extLst>
            <a:ext uri="{FF2B5EF4-FFF2-40B4-BE49-F238E27FC236}">
              <a16:creationId xmlns="" xmlns:a16="http://schemas.microsoft.com/office/drawing/2014/main" id="{00000000-0008-0000-0E00-000066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119764</xdr:rowOff>
    </xdr:to>
    <xdr:sp macro="" textlink="">
      <xdr:nvSpPr>
        <xdr:cNvPr id="103" name="Text Box 1">
          <a:extLst>
            <a:ext uri="{FF2B5EF4-FFF2-40B4-BE49-F238E27FC236}">
              <a16:creationId xmlns="" xmlns:a16="http://schemas.microsoft.com/office/drawing/2014/main" id="{00000000-0008-0000-0E00-000067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119764</xdr:rowOff>
    </xdr:to>
    <xdr:sp macro="" textlink="">
      <xdr:nvSpPr>
        <xdr:cNvPr id="104" name="Text Box 1">
          <a:extLst>
            <a:ext uri="{FF2B5EF4-FFF2-40B4-BE49-F238E27FC236}">
              <a16:creationId xmlns="" xmlns:a16="http://schemas.microsoft.com/office/drawing/2014/main" id="{00000000-0008-0000-0E00-000068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119764</xdr:rowOff>
    </xdr:to>
    <xdr:sp macro="" textlink="">
      <xdr:nvSpPr>
        <xdr:cNvPr id="105" name="Text Box 1">
          <a:extLst>
            <a:ext uri="{FF2B5EF4-FFF2-40B4-BE49-F238E27FC236}">
              <a16:creationId xmlns="" xmlns:a16="http://schemas.microsoft.com/office/drawing/2014/main" id="{00000000-0008-0000-0E00-000069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119764</xdr:rowOff>
    </xdr:to>
    <xdr:sp macro="" textlink="">
      <xdr:nvSpPr>
        <xdr:cNvPr id="106" name="Text Box 1">
          <a:extLst>
            <a:ext uri="{FF2B5EF4-FFF2-40B4-BE49-F238E27FC236}">
              <a16:creationId xmlns="" xmlns:a16="http://schemas.microsoft.com/office/drawing/2014/main" id="{00000000-0008-0000-0E00-00006A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119764</xdr:rowOff>
    </xdr:to>
    <xdr:sp macro="" textlink="">
      <xdr:nvSpPr>
        <xdr:cNvPr id="107" name="Text Box 1">
          <a:extLst>
            <a:ext uri="{FF2B5EF4-FFF2-40B4-BE49-F238E27FC236}">
              <a16:creationId xmlns="" xmlns:a16="http://schemas.microsoft.com/office/drawing/2014/main" id="{00000000-0008-0000-0E00-00006B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119764</xdr:rowOff>
    </xdr:to>
    <xdr:sp macro="" textlink="">
      <xdr:nvSpPr>
        <xdr:cNvPr id="108" name="Text Box 1">
          <a:extLst>
            <a:ext uri="{FF2B5EF4-FFF2-40B4-BE49-F238E27FC236}">
              <a16:creationId xmlns="" xmlns:a16="http://schemas.microsoft.com/office/drawing/2014/main" id="{00000000-0008-0000-0E00-00006C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119764</xdr:rowOff>
    </xdr:to>
    <xdr:sp macro="" textlink="">
      <xdr:nvSpPr>
        <xdr:cNvPr id="109" name="Text Box 1">
          <a:extLst>
            <a:ext uri="{FF2B5EF4-FFF2-40B4-BE49-F238E27FC236}">
              <a16:creationId xmlns="" xmlns:a16="http://schemas.microsoft.com/office/drawing/2014/main" id="{00000000-0008-0000-0E00-00006D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197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141194</xdr:rowOff>
    </xdr:to>
    <xdr:sp macro="" textlink="">
      <xdr:nvSpPr>
        <xdr:cNvPr id="110" name="Text Box 1">
          <a:extLst>
            <a:ext uri="{FF2B5EF4-FFF2-40B4-BE49-F238E27FC236}">
              <a16:creationId xmlns="" xmlns:a16="http://schemas.microsoft.com/office/drawing/2014/main" id="{00000000-0008-0000-0E00-00006E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141194</xdr:rowOff>
    </xdr:to>
    <xdr:sp macro="" textlink="">
      <xdr:nvSpPr>
        <xdr:cNvPr id="111" name="Text Box 1">
          <a:extLst>
            <a:ext uri="{FF2B5EF4-FFF2-40B4-BE49-F238E27FC236}">
              <a16:creationId xmlns="" xmlns:a16="http://schemas.microsoft.com/office/drawing/2014/main" id="{00000000-0008-0000-0E00-00006F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141194</xdr:rowOff>
    </xdr:to>
    <xdr:sp macro="" textlink="">
      <xdr:nvSpPr>
        <xdr:cNvPr id="112" name="Text Box 1">
          <a:extLst>
            <a:ext uri="{FF2B5EF4-FFF2-40B4-BE49-F238E27FC236}">
              <a16:creationId xmlns="" xmlns:a16="http://schemas.microsoft.com/office/drawing/2014/main" id="{00000000-0008-0000-0E00-000070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141194</xdr:rowOff>
    </xdr:to>
    <xdr:sp macro="" textlink="">
      <xdr:nvSpPr>
        <xdr:cNvPr id="113" name="Text Box 1">
          <a:extLst>
            <a:ext uri="{FF2B5EF4-FFF2-40B4-BE49-F238E27FC236}">
              <a16:creationId xmlns="" xmlns:a16="http://schemas.microsoft.com/office/drawing/2014/main" id="{00000000-0008-0000-0E00-000071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141194</xdr:rowOff>
    </xdr:to>
    <xdr:sp macro="" textlink="">
      <xdr:nvSpPr>
        <xdr:cNvPr id="114" name="Text Box 1">
          <a:extLst>
            <a:ext uri="{FF2B5EF4-FFF2-40B4-BE49-F238E27FC236}">
              <a16:creationId xmlns="" xmlns:a16="http://schemas.microsoft.com/office/drawing/2014/main" id="{00000000-0008-0000-0E00-000072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141194</xdr:rowOff>
    </xdr:to>
    <xdr:sp macro="" textlink="">
      <xdr:nvSpPr>
        <xdr:cNvPr id="115" name="Text Box 1">
          <a:extLst>
            <a:ext uri="{FF2B5EF4-FFF2-40B4-BE49-F238E27FC236}">
              <a16:creationId xmlns="" xmlns:a16="http://schemas.microsoft.com/office/drawing/2014/main" id="{00000000-0008-0000-0E00-000073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141194</xdr:rowOff>
    </xdr:to>
    <xdr:sp macro="" textlink="">
      <xdr:nvSpPr>
        <xdr:cNvPr id="116" name="Text Box 1">
          <a:extLst>
            <a:ext uri="{FF2B5EF4-FFF2-40B4-BE49-F238E27FC236}">
              <a16:creationId xmlns="" xmlns:a16="http://schemas.microsoft.com/office/drawing/2014/main" id="{00000000-0008-0000-0E00-000074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141194</xdr:rowOff>
    </xdr:to>
    <xdr:sp macro="" textlink="">
      <xdr:nvSpPr>
        <xdr:cNvPr id="117" name="Text Box 1">
          <a:extLst>
            <a:ext uri="{FF2B5EF4-FFF2-40B4-BE49-F238E27FC236}">
              <a16:creationId xmlns="" xmlns:a16="http://schemas.microsoft.com/office/drawing/2014/main" id="{00000000-0008-0000-0E00-000075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141194</xdr:rowOff>
    </xdr:to>
    <xdr:sp macro="" textlink="">
      <xdr:nvSpPr>
        <xdr:cNvPr id="118" name="Text Box 1">
          <a:extLst>
            <a:ext uri="{FF2B5EF4-FFF2-40B4-BE49-F238E27FC236}">
              <a16:creationId xmlns="" xmlns:a16="http://schemas.microsoft.com/office/drawing/2014/main" id="{00000000-0008-0000-0E00-000076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104775</xdr:colOff>
      <xdr:row>70</xdr:row>
      <xdr:rowOff>141194</xdr:rowOff>
    </xdr:to>
    <xdr:sp macro="" textlink="">
      <xdr:nvSpPr>
        <xdr:cNvPr id="119" name="Text Box 1">
          <a:extLst>
            <a:ext uri="{FF2B5EF4-FFF2-40B4-BE49-F238E27FC236}">
              <a16:creationId xmlns="" xmlns:a16="http://schemas.microsoft.com/office/drawing/2014/main" id="{00000000-0008-0000-0E00-000077000000}"/>
            </a:ext>
          </a:extLst>
        </xdr:cNvPr>
        <xdr:cNvSpPr txBox="1">
          <a:spLocks noChangeArrowheads="1"/>
        </xdr:cNvSpPr>
      </xdr:nvSpPr>
      <xdr:spPr bwMode="auto">
        <a:xfrm>
          <a:off x="0" y="148780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162625</xdr:rowOff>
    </xdr:to>
    <xdr:sp macro="" textlink="">
      <xdr:nvSpPr>
        <xdr:cNvPr id="120" name="Text Box 1">
          <a:extLst>
            <a:ext uri="{FF2B5EF4-FFF2-40B4-BE49-F238E27FC236}">
              <a16:creationId xmlns="" xmlns:a16="http://schemas.microsoft.com/office/drawing/2014/main" id="{00000000-0008-0000-0E00-000078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162625</xdr:rowOff>
    </xdr:to>
    <xdr:sp macro="" textlink="">
      <xdr:nvSpPr>
        <xdr:cNvPr id="121" name="Text Box 1">
          <a:extLst>
            <a:ext uri="{FF2B5EF4-FFF2-40B4-BE49-F238E27FC236}">
              <a16:creationId xmlns="" xmlns:a16="http://schemas.microsoft.com/office/drawing/2014/main" id="{00000000-0008-0000-0E00-000079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162625</xdr:rowOff>
    </xdr:to>
    <xdr:sp macro="" textlink="">
      <xdr:nvSpPr>
        <xdr:cNvPr id="122" name="Text Box 1">
          <a:extLst>
            <a:ext uri="{FF2B5EF4-FFF2-40B4-BE49-F238E27FC236}">
              <a16:creationId xmlns="" xmlns:a16="http://schemas.microsoft.com/office/drawing/2014/main" id="{00000000-0008-0000-0E00-00007A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162625</xdr:rowOff>
    </xdr:to>
    <xdr:sp macro="" textlink="">
      <xdr:nvSpPr>
        <xdr:cNvPr id="123" name="Text Box 1">
          <a:extLst>
            <a:ext uri="{FF2B5EF4-FFF2-40B4-BE49-F238E27FC236}">
              <a16:creationId xmlns="" xmlns:a16="http://schemas.microsoft.com/office/drawing/2014/main" id="{00000000-0008-0000-0E00-00007B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162625</xdr:rowOff>
    </xdr:to>
    <xdr:sp macro="" textlink="">
      <xdr:nvSpPr>
        <xdr:cNvPr id="124" name="Text Box 1">
          <a:extLst>
            <a:ext uri="{FF2B5EF4-FFF2-40B4-BE49-F238E27FC236}">
              <a16:creationId xmlns="" xmlns:a16="http://schemas.microsoft.com/office/drawing/2014/main" id="{00000000-0008-0000-0E00-00007C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162625</xdr:rowOff>
    </xdr:to>
    <xdr:sp macro="" textlink="">
      <xdr:nvSpPr>
        <xdr:cNvPr id="125" name="Text Box 1">
          <a:extLst>
            <a:ext uri="{FF2B5EF4-FFF2-40B4-BE49-F238E27FC236}">
              <a16:creationId xmlns="" xmlns:a16="http://schemas.microsoft.com/office/drawing/2014/main" id="{00000000-0008-0000-0E00-00007D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162625</xdr:rowOff>
    </xdr:to>
    <xdr:sp macro="" textlink="">
      <xdr:nvSpPr>
        <xdr:cNvPr id="126" name="Text Box 1">
          <a:extLst>
            <a:ext uri="{FF2B5EF4-FFF2-40B4-BE49-F238E27FC236}">
              <a16:creationId xmlns="" xmlns:a16="http://schemas.microsoft.com/office/drawing/2014/main" id="{00000000-0008-0000-0E00-00007E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162625</xdr:rowOff>
    </xdr:to>
    <xdr:sp macro="" textlink="">
      <xdr:nvSpPr>
        <xdr:cNvPr id="127" name="Text Box 1">
          <a:extLst>
            <a:ext uri="{FF2B5EF4-FFF2-40B4-BE49-F238E27FC236}">
              <a16:creationId xmlns="" xmlns:a16="http://schemas.microsoft.com/office/drawing/2014/main" id="{00000000-0008-0000-0E00-00007F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162625</xdr:rowOff>
    </xdr:to>
    <xdr:sp macro="" textlink="">
      <xdr:nvSpPr>
        <xdr:cNvPr id="128" name="Text Box 1">
          <a:extLst>
            <a:ext uri="{FF2B5EF4-FFF2-40B4-BE49-F238E27FC236}">
              <a16:creationId xmlns="" xmlns:a16="http://schemas.microsoft.com/office/drawing/2014/main" id="{00000000-0008-0000-0E00-000080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162625</xdr:rowOff>
    </xdr:to>
    <xdr:sp macro="" textlink="">
      <xdr:nvSpPr>
        <xdr:cNvPr id="129" name="Text Box 1">
          <a:extLst>
            <a:ext uri="{FF2B5EF4-FFF2-40B4-BE49-F238E27FC236}">
              <a16:creationId xmlns="" xmlns:a16="http://schemas.microsoft.com/office/drawing/2014/main" id="{00000000-0008-0000-0E00-000081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20</xdr:row>
      <xdr:rowOff>0</xdr:rowOff>
    </xdr:from>
    <xdr:ext cx="104775" cy="163419"/>
    <xdr:sp macro="" textlink="">
      <xdr:nvSpPr>
        <xdr:cNvPr id="130" name="Text Box 1">
          <a:extLst>
            <a:ext uri="{FF2B5EF4-FFF2-40B4-BE49-F238E27FC236}">
              <a16:creationId xmlns="" xmlns:a16="http://schemas.microsoft.com/office/drawing/2014/main" id="{00000000-0008-0000-0E00-000082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63419"/>
    <xdr:sp macro="" textlink="">
      <xdr:nvSpPr>
        <xdr:cNvPr id="131" name="Text Box 1">
          <a:extLst>
            <a:ext uri="{FF2B5EF4-FFF2-40B4-BE49-F238E27FC236}">
              <a16:creationId xmlns="" xmlns:a16="http://schemas.microsoft.com/office/drawing/2014/main" id="{00000000-0008-0000-0E00-000083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63419"/>
    <xdr:sp macro="" textlink="">
      <xdr:nvSpPr>
        <xdr:cNvPr id="132" name="Text Box 1">
          <a:extLst>
            <a:ext uri="{FF2B5EF4-FFF2-40B4-BE49-F238E27FC236}">
              <a16:creationId xmlns="" xmlns:a16="http://schemas.microsoft.com/office/drawing/2014/main" id="{00000000-0008-0000-0E00-000084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63419"/>
    <xdr:sp macro="" textlink="">
      <xdr:nvSpPr>
        <xdr:cNvPr id="133" name="Text Box 1">
          <a:extLst>
            <a:ext uri="{FF2B5EF4-FFF2-40B4-BE49-F238E27FC236}">
              <a16:creationId xmlns="" xmlns:a16="http://schemas.microsoft.com/office/drawing/2014/main" id="{00000000-0008-0000-0E00-000085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63419"/>
    <xdr:sp macro="" textlink="">
      <xdr:nvSpPr>
        <xdr:cNvPr id="134" name="Text Box 1">
          <a:extLst>
            <a:ext uri="{FF2B5EF4-FFF2-40B4-BE49-F238E27FC236}">
              <a16:creationId xmlns="" xmlns:a16="http://schemas.microsoft.com/office/drawing/2014/main" id="{00000000-0008-0000-0E00-000086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63419"/>
    <xdr:sp macro="" textlink="">
      <xdr:nvSpPr>
        <xdr:cNvPr id="135" name="Text Box 1">
          <a:extLst>
            <a:ext uri="{FF2B5EF4-FFF2-40B4-BE49-F238E27FC236}">
              <a16:creationId xmlns="" xmlns:a16="http://schemas.microsoft.com/office/drawing/2014/main" id="{00000000-0008-0000-0E00-000087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63419"/>
    <xdr:sp macro="" textlink="">
      <xdr:nvSpPr>
        <xdr:cNvPr id="136" name="Text Box 1">
          <a:extLst>
            <a:ext uri="{FF2B5EF4-FFF2-40B4-BE49-F238E27FC236}">
              <a16:creationId xmlns="" xmlns:a16="http://schemas.microsoft.com/office/drawing/2014/main" id="{00000000-0008-0000-0E00-000088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63419"/>
    <xdr:sp macro="" textlink="">
      <xdr:nvSpPr>
        <xdr:cNvPr id="137" name="Text Box 1">
          <a:extLst>
            <a:ext uri="{FF2B5EF4-FFF2-40B4-BE49-F238E27FC236}">
              <a16:creationId xmlns="" xmlns:a16="http://schemas.microsoft.com/office/drawing/2014/main" id="{00000000-0008-0000-0E00-000089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63419"/>
    <xdr:sp macro="" textlink="">
      <xdr:nvSpPr>
        <xdr:cNvPr id="138" name="Text Box 1">
          <a:extLst>
            <a:ext uri="{FF2B5EF4-FFF2-40B4-BE49-F238E27FC236}">
              <a16:creationId xmlns="" xmlns:a16="http://schemas.microsoft.com/office/drawing/2014/main" id="{00000000-0008-0000-0E00-00008A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63419"/>
    <xdr:sp macro="" textlink="">
      <xdr:nvSpPr>
        <xdr:cNvPr id="139" name="Text Box 1">
          <a:extLst>
            <a:ext uri="{FF2B5EF4-FFF2-40B4-BE49-F238E27FC236}">
              <a16:creationId xmlns="" xmlns:a16="http://schemas.microsoft.com/office/drawing/2014/main" id="{00000000-0008-0000-0E00-00008B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20</xdr:row>
      <xdr:rowOff>152400</xdr:rowOff>
    </xdr:from>
    <xdr:to>
      <xdr:col>0</xdr:col>
      <xdr:colOff>104775</xdr:colOff>
      <xdr:row>21</xdr:row>
      <xdr:rowOff>110238</xdr:rowOff>
    </xdr:to>
    <xdr:sp macro="" textlink="">
      <xdr:nvSpPr>
        <xdr:cNvPr id="140" name="Text Box 1">
          <a:extLst>
            <a:ext uri="{FF2B5EF4-FFF2-40B4-BE49-F238E27FC236}">
              <a16:creationId xmlns="" xmlns:a16="http://schemas.microsoft.com/office/drawing/2014/main" id="{00000000-0008-0000-0E00-00008C000000}"/>
            </a:ext>
          </a:extLst>
        </xdr:cNvPr>
        <xdr:cNvSpPr txBox="1">
          <a:spLocks noChangeArrowheads="1"/>
        </xdr:cNvSpPr>
      </xdr:nvSpPr>
      <xdr:spPr bwMode="auto">
        <a:xfrm>
          <a:off x="0" y="4972050"/>
          <a:ext cx="104775" cy="157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152400</xdr:rowOff>
    </xdr:from>
    <xdr:to>
      <xdr:col>0</xdr:col>
      <xdr:colOff>104775</xdr:colOff>
      <xdr:row>21</xdr:row>
      <xdr:rowOff>110238</xdr:rowOff>
    </xdr:to>
    <xdr:sp macro="" textlink="">
      <xdr:nvSpPr>
        <xdr:cNvPr id="141" name="Text Box 1">
          <a:extLst>
            <a:ext uri="{FF2B5EF4-FFF2-40B4-BE49-F238E27FC236}">
              <a16:creationId xmlns="" xmlns:a16="http://schemas.microsoft.com/office/drawing/2014/main" id="{00000000-0008-0000-0E00-00008D000000}"/>
            </a:ext>
          </a:extLst>
        </xdr:cNvPr>
        <xdr:cNvSpPr txBox="1">
          <a:spLocks noChangeArrowheads="1"/>
        </xdr:cNvSpPr>
      </xdr:nvSpPr>
      <xdr:spPr bwMode="auto">
        <a:xfrm>
          <a:off x="0" y="4972050"/>
          <a:ext cx="104775" cy="157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152400</xdr:rowOff>
    </xdr:from>
    <xdr:to>
      <xdr:col>0</xdr:col>
      <xdr:colOff>104775</xdr:colOff>
      <xdr:row>21</xdr:row>
      <xdr:rowOff>110238</xdr:rowOff>
    </xdr:to>
    <xdr:sp macro="" textlink="">
      <xdr:nvSpPr>
        <xdr:cNvPr id="142" name="Text Box 1">
          <a:extLst>
            <a:ext uri="{FF2B5EF4-FFF2-40B4-BE49-F238E27FC236}">
              <a16:creationId xmlns="" xmlns:a16="http://schemas.microsoft.com/office/drawing/2014/main" id="{00000000-0008-0000-0E00-00008E000000}"/>
            </a:ext>
          </a:extLst>
        </xdr:cNvPr>
        <xdr:cNvSpPr txBox="1">
          <a:spLocks noChangeArrowheads="1"/>
        </xdr:cNvSpPr>
      </xdr:nvSpPr>
      <xdr:spPr bwMode="auto">
        <a:xfrm>
          <a:off x="0" y="4972050"/>
          <a:ext cx="104775" cy="157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152400</xdr:rowOff>
    </xdr:from>
    <xdr:to>
      <xdr:col>0</xdr:col>
      <xdr:colOff>104775</xdr:colOff>
      <xdr:row>21</xdr:row>
      <xdr:rowOff>110238</xdr:rowOff>
    </xdr:to>
    <xdr:sp macro="" textlink="">
      <xdr:nvSpPr>
        <xdr:cNvPr id="143" name="Text Box 1">
          <a:extLst>
            <a:ext uri="{FF2B5EF4-FFF2-40B4-BE49-F238E27FC236}">
              <a16:creationId xmlns="" xmlns:a16="http://schemas.microsoft.com/office/drawing/2014/main" id="{00000000-0008-0000-0E00-00008F000000}"/>
            </a:ext>
          </a:extLst>
        </xdr:cNvPr>
        <xdr:cNvSpPr txBox="1">
          <a:spLocks noChangeArrowheads="1"/>
        </xdr:cNvSpPr>
      </xdr:nvSpPr>
      <xdr:spPr bwMode="auto">
        <a:xfrm>
          <a:off x="0" y="4972050"/>
          <a:ext cx="104775" cy="157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152400</xdr:rowOff>
    </xdr:from>
    <xdr:to>
      <xdr:col>0</xdr:col>
      <xdr:colOff>104775</xdr:colOff>
      <xdr:row>21</xdr:row>
      <xdr:rowOff>110238</xdr:rowOff>
    </xdr:to>
    <xdr:sp macro="" textlink="">
      <xdr:nvSpPr>
        <xdr:cNvPr id="144" name="Text Box 1">
          <a:extLst>
            <a:ext uri="{FF2B5EF4-FFF2-40B4-BE49-F238E27FC236}">
              <a16:creationId xmlns="" xmlns:a16="http://schemas.microsoft.com/office/drawing/2014/main" id="{00000000-0008-0000-0E00-000090000000}"/>
            </a:ext>
          </a:extLst>
        </xdr:cNvPr>
        <xdr:cNvSpPr txBox="1">
          <a:spLocks noChangeArrowheads="1"/>
        </xdr:cNvSpPr>
      </xdr:nvSpPr>
      <xdr:spPr bwMode="auto">
        <a:xfrm>
          <a:off x="0" y="4972050"/>
          <a:ext cx="104775" cy="157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152400</xdr:rowOff>
    </xdr:from>
    <xdr:to>
      <xdr:col>0</xdr:col>
      <xdr:colOff>104775</xdr:colOff>
      <xdr:row>21</xdr:row>
      <xdr:rowOff>110238</xdr:rowOff>
    </xdr:to>
    <xdr:sp macro="" textlink="">
      <xdr:nvSpPr>
        <xdr:cNvPr id="145" name="Text Box 1">
          <a:extLst>
            <a:ext uri="{FF2B5EF4-FFF2-40B4-BE49-F238E27FC236}">
              <a16:creationId xmlns="" xmlns:a16="http://schemas.microsoft.com/office/drawing/2014/main" id="{00000000-0008-0000-0E00-000091000000}"/>
            </a:ext>
          </a:extLst>
        </xdr:cNvPr>
        <xdr:cNvSpPr txBox="1">
          <a:spLocks noChangeArrowheads="1"/>
        </xdr:cNvSpPr>
      </xdr:nvSpPr>
      <xdr:spPr bwMode="auto">
        <a:xfrm>
          <a:off x="0" y="4972050"/>
          <a:ext cx="104775" cy="157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152400</xdr:rowOff>
    </xdr:from>
    <xdr:to>
      <xdr:col>0</xdr:col>
      <xdr:colOff>104775</xdr:colOff>
      <xdr:row>21</xdr:row>
      <xdr:rowOff>110238</xdr:rowOff>
    </xdr:to>
    <xdr:sp macro="" textlink="">
      <xdr:nvSpPr>
        <xdr:cNvPr id="146" name="Text Box 1">
          <a:extLst>
            <a:ext uri="{FF2B5EF4-FFF2-40B4-BE49-F238E27FC236}">
              <a16:creationId xmlns="" xmlns:a16="http://schemas.microsoft.com/office/drawing/2014/main" id="{00000000-0008-0000-0E00-000092000000}"/>
            </a:ext>
          </a:extLst>
        </xdr:cNvPr>
        <xdr:cNvSpPr txBox="1">
          <a:spLocks noChangeArrowheads="1"/>
        </xdr:cNvSpPr>
      </xdr:nvSpPr>
      <xdr:spPr bwMode="auto">
        <a:xfrm>
          <a:off x="0" y="4972050"/>
          <a:ext cx="104775" cy="157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152400</xdr:rowOff>
    </xdr:from>
    <xdr:to>
      <xdr:col>0</xdr:col>
      <xdr:colOff>104775</xdr:colOff>
      <xdr:row>21</xdr:row>
      <xdr:rowOff>110238</xdr:rowOff>
    </xdr:to>
    <xdr:sp macro="" textlink="">
      <xdr:nvSpPr>
        <xdr:cNvPr id="147" name="Text Box 1">
          <a:extLst>
            <a:ext uri="{FF2B5EF4-FFF2-40B4-BE49-F238E27FC236}">
              <a16:creationId xmlns="" xmlns:a16="http://schemas.microsoft.com/office/drawing/2014/main" id="{00000000-0008-0000-0E00-000093000000}"/>
            </a:ext>
          </a:extLst>
        </xdr:cNvPr>
        <xdr:cNvSpPr txBox="1">
          <a:spLocks noChangeArrowheads="1"/>
        </xdr:cNvSpPr>
      </xdr:nvSpPr>
      <xdr:spPr bwMode="auto">
        <a:xfrm>
          <a:off x="0" y="4972050"/>
          <a:ext cx="104775" cy="157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152400</xdr:rowOff>
    </xdr:from>
    <xdr:to>
      <xdr:col>0</xdr:col>
      <xdr:colOff>104775</xdr:colOff>
      <xdr:row>21</xdr:row>
      <xdr:rowOff>110238</xdr:rowOff>
    </xdr:to>
    <xdr:sp macro="" textlink="">
      <xdr:nvSpPr>
        <xdr:cNvPr id="148" name="Text Box 1">
          <a:extLst>
            <a:ext uri="{FF2B5EF4-FFF2-40B4-BE49-F238E27FC236}">
              <a16:creationId xmlns="" xmlns:a16="http://schemas.microsoft.com/office/drawing/2014/main" id="{00000000-0008-0000-0E00-000094000000}"/>
            </a:ext>
          </a:extLst>
        </xdr:cNvPr>
        <xdr:cNvSpPr txBox="1">
          <a:spLocks noChangeArrowheads="1"/>
        </xdr:cNvSpPr>
      </xdr:nvSpPr>
      <xdr:spPr bwMode="auto">
        <a:xfrm>
          <a:off x="0" y="4972050"/>
          <a:ext cx="104775" cy="157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152400</xdr:rowOff>
    </xdr:from>
    <xdr:to>
      <xdr:col>0</xdr:col>
      <xdr:colOff>104775</xdr:colOff>
      <xdr:row>21</xdr:row>
      <xdr:rowOff>110238</xdr:rowOff>
    </xdr:to>
    <xdr:sp macro="" textlink="">
      <xdr:nvSpPr>
        <xdr:cNvPr id="149" name="Text Box 1">
          <a:extLst>
            <a:ext uri="{FF2B5EF4-FFF2-40B4-BE49-F238E27FC236}">
              <a16:creationId xmlns="" xmlns:a16="http://schemas.microsoft.com/office/drawing/2014/main" id="{00000000-0008-0000-0E00-000095000000}"/>
            </a:ext>
          </a:extLst>
        </xdr:cNvPr>
        <xdr:cNvSpPr txBox="1">
          <a:spLocks noChangeArrowheads="1"/>
        </xdr:cNvSpPr>
      </xdr:nvSpPr>
      <xdr:spPr bwMode="auto">
        <a:xfrm>
          <a:off x="0" y="4972050"/>
          <a:ext cx="104775" cy="15786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20</xdr:row>
      <xdr:rowOff>0</xdr:rowOff>
    </xdr:from>
    <xdr:ext cx="85725" cy="510"/>
    <xdr:sp macro="" textlink="">
      <xdr:nvSpPr>
        <xdr:cNvPr id="150" name="Text Box 9">
          <a:extLst>
            <a:ext uri="{FF2B5EF4-FFF2-40B4-BE49-F238E27FC236}">
              <a16:creationId xmlns="" xmlns:a16="http://schemas.microsoft.com/office/drawing/2014/main" id="{00000000-0008-0000-0E00-000096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85725" cy="510"/>
    <xdr:sp macro="" textlink="">
      <xdr:nvSpPr>
        <xdr:cNvPr id="151" name="Text Box 9">
          <a:extLst>
            <a:ext uri="{FF2B5EF4-FFF2-40B4-BE49-F238E27FC236}">
              <a16:creationId xmlns="" xmlns:a16="http://schemas.microsoft.com/office/drawing/2014/main" id="{00000000-0008-0000-0E00-000097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71450"/>
    <xdr:sp macro="" textlink="">
      <xdr:nvSpPr>
        <xdr:cNvPr id="152" name="Text Box 1">
          <a:extLst>
            <a:ext uri="{FF2B5EF4-FFF2-40B4-BE49-F238E27FC236}">
              <a16:creationId xmlns="" xmlns:a16="http://schemas.microsoft.com/office/drawing/2014/main" id="{00000000-0008-0000-0E00-000098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71450"/>
    <xdr:sp macro="" textlink="">
      <xdr:nvSpPr>
        <xdr:cNvPr id="153" name="Text Box 1">
          <a:extLst>
            <a:ext uri="{FF2B5EF4-FFF2-40B4-BE49-F238E27FC236}">
              <a16:creationId xmlns="" xmlns:a16="http://schemas.microsoft.com/office/drawing/2014/main" id="{00000000-0008-0000-0E00-000099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71450"/>
    <xdr:sp macro="" textlink="">
      <xdr:nvSpPr>
        <xdr:cNvPr id="154" name="Text Box 1">
          <a:extLst>
            <a:ext uri="{FF2B5EF4-FFF2-40B4-BE49-F238E27FC236}">
              <a16:creationId xmlns="" xmlns:a16="http://schemas.microsoft.com/office/drawing/2014/main" id="{00000000-0008-0000-0E00-00009A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71450"/>
    <xdr:sp macro="" textlink="">
      <xdr:nvSpPr>
        <xdr:cNvPr id="155" name="Text Box 1">
          <a:extLst>
            <a:ext uri="{FF2B5EF4-FFF2-40B4-BE49-F238E27FC236}">
              <a16:creationId xmlns="" xmlns:a16="http://schemas.microsoft.com/office/drawing/2014/main" id="{00000000-0008-0000-0E00-00009B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71450"/>
    <xdr:sp macro="" textlink="">
      <xdr:nvSpPr>
        <xdr:cNvPr id="156" name="Text Box 1">
          <a:extLst>
            <a:ext uri="{FF2B5EF4-FFF2-40B4-BE49-F238E27FC236}">
              <a16:creationId xmlns="" xmlns:a16="http://schemas.microsoft.com/office/drawing/2014/main" id="{00000000-0008-0000-0E00-00009C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71450"/>
    <xdr:sp macro="" textlink="">
      <xdr:nvSpPr>
        <xdr:cNvPr id="157" name="Text Box 1">
          <a:extLst>
            <a:ext uri="{FF2B5EF4-FFF2-40B4-BE49-F238E27FC236}">
              <a16:creationId xmlns="" xmlns:a16="http://schemas.microsoft.com/office/drawing/2014/main" id="{00000000-0008-0000-0E00-00009D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71450"/>
    <xdr:sp macro="" textlink="">
      <xdr:nvSpPr>
        <xdr:cNvPr id="158" name="Text Box 1">
          <a:extLst>
            <a:ext uri="{FF2B5EF4-FFF2-40B4-BE49-F238E27FC236}">
              <a16:creationId xmlns="" xmlns:a16="http://schemas.microsoft.com/office/drawing/2014/main" id="{00000000-0008-0000-0E00-00009E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71450"/>
    <xdr:sp macro="" textlink="">
      <xdr:nvSpPr>
        <xdr:cNvPr id="159" name="Text Box 1">
          <a:extLst>
            <a:ext uri="{FF2B5EF4-FFF2-40B4-BE49-F238E27FC236}">
              <a16:creationId xmlns="" xmlns:a16="http://schemas.microsoft.com/office/drawing/2014/main" id="{00000000-0008-0000-0E00-00009F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71450"/>
    <xdr:sp macro="" textlink="">
      <xdr:nvSpPr>
        <xdr:cNvPr id="160" name="Text Box 1">
          <a:extLst>
            <a:ext uri="{FF2B5EF4-FFF2-40B4-BE49-F238E27FC236}">
              <a16:creationId xmlns="" xmlns:a16="http://schemas.microsoft.com/office/drawing/2014/main" id="{00000000-0008-0000-0E00-0000A0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20</xdr:row>
      <xdr:rowOff>0</xdr:rowOff>
    </xdr:from>
    <xdr:ext cx="104775" cy="171450"/>
    <xdr:sp macro="" textlink="">
      <xdr:nvSpPr>
        <xdr:cNvPr id="161" name="Text Box 1">
          <a:extLst>
            <a:ext uri="{FF2B5EF4-FFF2-40B4-BE49-F238E27FC236}">
              <a16:creationId xmlns="" xmlns:a16="http://schemas.microsoft.com/office/drawing/2014/main" id="{00000000-0008-0000-0E00-0000A1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62" name="Text Box 1">
          <a:extLst>
            <a:ext uri="{FF2B5EF4-FFF2-40B4-BE49-F238E27FC236}">
              <a16:creationId xmlns="" xmlns:a16="http://schemas.microsoft.com/office/drawing/2014/main" id="{00000000-0008-0000-0E00-0000A2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63" name="Text Box 1">
          <a:extLst>
            <a:ext uri="{FF2B5EF4-FFF2-40B4-BE49-F238E27FC236}">
              <a16:creationId xmlns="" xmlns:a16="http://schemas.microsoft.com/office/drawing/2014/main" id="{00000000-0008-0000-0E00-0000A3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64" name="Text Box 1">
          <a:extLst>
            <a:ext uri="{FF2B5EF4-FFF2-40B4-BE49-F238E27FC236}">
              <a16:creationId xmlns="" xmlns:a16="http://schemas.microsoft.com/office/drawing/2014/main" id="{00000000-0008-0000-0E00-0000A4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65" name="Text Box 1">
          <a:extLst>
            <a:ext uri="{FF2B5EF4-FFF2-40B4-BE49-F238E27FC236}">
              <a16:creationId xmlns="" xmlns:a16="http://schemas.microsoft.com/office/drawing/2014/main" id="{00000000-0008-0000-0E00-0000A5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66" name="Text Box 1">
          <a:extLst>
            <a:ext uri="{FF2B5EF4-FFF2-40B4-BE49-F238E27FC236}">
              <a16:creationId xmlns="" xmlns:a16="http://schemas.microsoft.com/office/drawing/2014/main" id="{00000000-0008-0000-0E00-0000A6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67" name="Text Box 1">
          <a:extLst>
            <a:ext uri="{FF2B5EF4-FFF2-40B4-BE49-F238E27FC236}">
              <a16:creationId xmlns="" xmlns:a16="http://schemas.microsoft.com/office/drawing/2014/main" id="{00000000-0008-0000-0E00-0000A7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68" name="Text Box 1">
          <a:extLst>
            <a:ext uri="{FF2B5EF4-FFF2-40B4-BE49-F238E27FC236}">
              <a16:creationId xmlns="" xmlns:a16="http://schemas.microsoft.com/office/drawing/2014/main" id="{00000000-0008-0000-0E00-0000A8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69" name="Text Box 1">
          <a:extLst>
            <a:ext uri="{FF2B5EF4-FFF2-40B4-BE49-F238E27FC236}">
              <a16:creationId xmlns="" xmlns:a16="http://schemas.microsoft.com/office/drawing/2014/main" id="{00000000-0008-0000-0E00-0000A9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70" name="Text Box 1">
          <a:extLst>
            <a:ext uri="{FF2B5EF4-FFF2-40B4-BE49-F238E27FC236}">
              <a16:creationId xmlns="" xmlns:a16="http://schemas.microsoft.com/office/drawing/2014/main" id="{00000000-0008-0000-0E00-0000AA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71" name="Text Box 1">
          <a:extLst>
            <a:ext uri="{FF2B5EF4-FFF2-40B4-BE49-F238E27FC236}">
              <a16:creationId xmlns="" xmlns:a16="http://schemas.microsoft.com/office/drawing/2014/main" id="{00000000-0008-0000-0E00-0000AB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72" name="Text Box 1">
          <a:extLst>
            <a:ext uri="{FF2B5EF4-FFF2-40B4-BE49-F238E27FC236}">
              <a16:creationId xmlns="" xmlns:a16="http://schemas.microsoft.com/office/drawing/2014/main" id="{00000000-0008-0000-0E00-0000AC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104775</xdr:colOff>
      <xdr:row>20</xdr:row>
      <xdr:rowOff>171450</xdr:rowOff>
    </xdr:to>
    <xdr:sp macro="" textlink="">
      <xdr:nvSpPr>
        <xdr:cNvPr id="173" name="Text Box 1">
          <a:extLst>
            <a:ext uri="{FF2B5EF4-FFF2-40B4-BE49-F238E27FC236}">
              <a16:creationId xmlns="" xmlns:a16="http://schemas.microsoft.com/office/drawing/2014/main" id="{00000000-0008-0000-0E00-0000AD000000}"/>
            </a:ext>
          </a:extLst>
        </xdr:cNvPr>
        <xdr:cNvSpPr txBox="1">
          <a:spLocks noChangeArrowheads="1"/>
        </xdr:cNvSpPr>
      </xdr:nvSpPr>
      <xdr:spPr bwMode="auto">
        <a:xfrm>
          <a:off x="0" y="4819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174" name="Text Box 1">
          <a:extLst>
            <a:ext uri="{FF2B5EF4-FFF2-40B4-BE49-F238E27FC236}">
              <a16:creationId xmlns="" xmlns:a16="http://schemas.microsoft.com/office/drawing/2014/main" id="{00000000-0008-0000-0E00-0000AE000000}"/>
            </a:ext>
          </a:extLst>
        </xdr:cNvPr>
        <xdr:cNvSpPr txBox="1">
          <a:spLocks noChangeArrowheads="1"/>
        </xdr:cNvSpPr>
      </xdr:nvSpPr>
      <xdr:spPr bwMode="auto">
        <a:xfrm>
          <a:off x="0" y="4781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175" name="Text Box 1">
          <a:extLst>
            <a:ext uri="{FF2B5EF4-FFF2-40B4-BE49-F238E27FC236}">
              <a16:creationId xmlns="" xmlns:a16="http://schemas.microsoft.com/office/drawing/2014/main" id="{00000000-0008-0000-0E00-0000AF000000}"/>
            </a:ext>
          </a:extLst>
        </xdr:cNvPr>
        <xdr:cNvSpPr txBox="1">
          <a:spLocks noChangeArrowheads="1"/>
        </xdr:cNvSpPr>
      </xdr:nvSpPr>
      <xdr:spPr bwMode="auto">
        <a:xfrm>
          <a:off x="0" y="4781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176" name="Text Box 1">
          <a:extLst>
            <a:ext uri="{FF2B5EF4-FFF2-40B4-BE49-F238E27FC236}">
              <a16:creationId xmlns="" xmlns:a16="http://schemas.microsoft.com/office/drawing/2014/main" id="{00000000-0008-0000-0E00-0000B0000000}"/>
            </a:ext>
          </a:extLst>
        </xdr:cNvPr>
        <xdr:cNvSpPr txBox="1">
          <a:spLocks noChangeArrowheads="1"/>
        </xdr:cNvSpPr>
      </xdr:nvSpPr>
      <xdr:spPr bwMode="auto">
        <a:xfrm>
          <a:off x="0" y="4781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177" name="Text Box 1">
          <a:extLst>
            <a:ext uri="{FF2B5EF4-FFF2-40B4-BE49-F238E27FC236}">
              <a16:creationId xmlns="" xmlns:a16="http://schemas.microsoft.com/office/drawing/2014/main" id="{00000000-0008-0000-0E00-0000B1000000}"/>
            </a:ext>
          </a:extLst>
        </xdr:cNvPr>
        <xdr:cNvSpPr txBox="1">
          <a:spLocks noChangeArrowheads="1"/>
        </xdr:cNvSpPr>
      </xdr:nvSpPr>
      <xdr:spPr bwMode="auto">
        <a:xfrm>
          <a:off x="0" y="4781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178" name="Text Box 1">
          <a:extLst>
            <a:ext uri="{FF2B5EF4-FFF2-40B4-BE49-F238E27FC236}">
              <a16:creationId xmlns="" xmlns:a16="http://schemas.microsoft.com/office/drawing/2014/main" id="{00000000-0008-0000-0E00-0000B2000000}"/>
            </a:ext>
          </a:extLst>
        </xdr:cNvPr>
        <xdr:cNvSpPr txBox="1">
          <a:spLocks noChangeArrowheads="1"/>
        </xdr:cNvSpPr>
      </xdr:nvSpPr>
      <xdr:spPr bwMode="auto">
        <a:xfrm>
          <a:off x="0" y="4781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179" name="Text Box 1">
          <a:extLst>
            <a:ext uri="{FF2B5EF4-FFF2-40B4-BE49-F238E27FC236}">
              <a16:creationId xmlns="" xmlns:a16="http://schemas.microsoft.com/office/drawing/2014/main" id="{00000000-0008-0000-0E00-0000B3000000}"/>
            </a:ext>
          </a:extLst>
        </xdr:cNvPr>
        <xdr:cNvSpPr txBox="1">
          <a:spLocks noChangeArrowheads="1"/>
        </xdr:cNvSpPr>
      </xdr:nvSpPr>
      <xdr:spPr bwMode="auto">
        <a:xfrm>
          <a:off x="0" y="4781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180" name="Text Box 1">
          <a:extLst>
            <a:ext uri="{FF2B5EF4-FFF2-40B4-BE49-F238E27FC236}">
              <a16:creationId xmlns="" xmlns:a16="http://schemas.microsoft.com/office/drawing/2014/main" id="{00000000-0008-0000-0E00-0000B4000000}"/>
            </a:ext>
          </a:extLst>
        </xdr:cNvPr>
        <xdr:cNvSpPr txBox="1">
          <a:spLocks noChangeArrowheads="1"/>
        </xdr:cNvSpPr>
      </xdr:nvSpPr>
      <xdr:spPr bwMode="auto">
        <a:xfrm>
          <a:off x="0" y="4781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181" name="Text Box 1">
          <a:extLst>
            <a:ext uri="{FF2B5EF4-FFF2-40B4-BE49-F238E27FC236}">
              <a16:creationId xmlns="" xmlns:a16="http://schemas.microsoft.com/office/drawing/2014/main" id="{00000000-0008-0000-0E00-0000B5000000}"/>
            </a:ext>
          </a:extLst>
        </xdr:cNvPr>
        <xdr:cNvSpPr txBox="1">
          <a:spLocks noChangeArrowheads="1"/>
        </xdr:cNvSpPr>
      </xdr:nvSpPr>
      <xdr:spPr bwMode="auto">
        <a:xfrm>
          <a:off x="0" y="4781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182" name="Text Box 1">
          <a:extLst>
            <a:ext uri="{FF2B5EF4-FFF2-40B4-BE49-F238E27FC236}">
              <a16:creationId xmlns="" xmlns:a16="http://schemas.microsoft.com/office/drawing/2014/main" id="{00000000-0008-0000-0E00-0000B6000000}"/>
            </a:ext>
          </a:extLst>
        </xdr:cNvPr>
        <xdr:cNvSpPr txBox="1">
          <a:spLocks noChangeArrowheads="1"/>
        </xdr:cNvSpPr>
      </xdr:nvSpPr>
      <xdr:spPr bwMode="auto">
        <a:xfrm>
          <a:off x="0" y="4781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19</xdr:row>
      <xdr:rowOff>152400</xdr:rowOff>
    </xdr:from>
    <xdr:ext cx="104775" cy="163419"/>
    <xdr:sp macro="" textlink="">
      <xdr:nvSpPr>
        <xdr:cNvPr id="183" name="Text Box 1">
          <a:extLst>
            <a:ext uri="{FF2B5EF4-FFF2-40B4-BE49-F238E27FC236}">
              <a16:creationId xmlns="" xmlns:a16="http://schemas.microsoft.com/office/drawing/2014/main" id="{00000000-0008-0000-0E00-0000B7000000}"/>
            </a:ext>
          </a:extLst>
        </xdr:cNvPr>
        <xdr:cNvSpPr txBox="1">
          <a:spLocks noChangeArrowheads="1"/>
        </xdr:cNvSpPr>
      </xdr:nvSpPr>
      <xdr:spPr bwMode="auto">
        <a:xfrm>
          <a:off x="0" y="4781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792"/>
  <sheetViews>
    <sheetView tabSelected="1" zoomScale="80" zoomScaleNormal="80" zoomScaleSheetLayoutView="115" workbookViewId="0">
      <pane xSplit="3" ySplit="8" topLeftCell="D9" activePane="bottomRight" state="frozen"/>
      <selection activeCell="F1512" sqref="F1512"/>
      <selection pane="topRight" activeCell="F1512" sqref="F1512"/>
      <selection pane="bottomLeft" activeCell="F1512" sqref="F1512"/>
      <selection pane="bottomRight" activeCell="C31" sqref="C31"/>
    </sheetView>
  </sheetViews>
  <sheetFormatPr defaultColWidth="9.140625" defaultRowHeight="15" x14ac:dyDescent="0.25"/>
  <cols>
    <col min="1" max="1" width="2.28515625" style="3" hidden="1" customWidth="1"/>
    <col min="2" max="2" width="11.7109375" style="3" hidden="1" customWidth="1"/>
    <col min="3" max="3" width="45" style="3" customWidth="1"/>
    <col min="4" max="4" width="12" style="3" customWidth="1"/>
    <col min="5" max="5" width="14.28515625" style="100" customWidth="1"/>
    <col min="6" max="6" width="12.140625" style="3" customWidth="1"/>
    <col min="7" max="7" width="9.28515625" style="3" customWidth="1"/>
    <col min="8" max="8" width="15.28515625" style="3" customWidth="1"/>
    <col min="9" max="9" width="10.5703125" style="3" customWidth="1"/>
    <col min="10" max="10" width="15.28515625" style="3" customWidth="1"/>
    <col min="11" max="11" width="14.5703125" style="3" customWidth="1"/>
    <col min="12" max="12" width="13" style="3" customWidth="1"/>
    <col min="13" max="16384" width="9.140625" style="3"/>
  </cols>
  <sheetData>
    <row r="1" spans="1:9" ht="15.75" customHeight="1" x14ac:dyDescent="0.25">
      <c r="E1" s="87"/>
      <c r="F1" s="87"/>
      <c r="G1" s="255" t="s">
        <v>184</v>
      </c>
      <c r="H1" s="255"/>
    </row>
    <row r="2" spans="1:9" ht="30.75" customHeight="1" x14ac:dyDescent="0.25">
      <c r="E2" s="87"/>
      <c r="F2" s="256" t="s">
        <v>183</v>
      </c>
      <c r="G2" s="256"/>
      <c r="H2" s="256"/>
    </row>
    <row r="3" spans="1:9" s="88" customFormat="1" ht="15" customHeight="1" x14ac:dyDescent="0.25">
      <c r="C3" s="257" t="s">
        <v>175</v>
      </c>
      <c r="D3" s="258"/>
      <c r="E3" s="258"/>
      <c r="F3" s="258"/>
      <c r="G3" s="258"/>
      <c r="H3" s="258"/>
    </row>
    <row r="4" spans="1:9" s="88" customFormat="1" ht="31.5" customHeight="1" thickBot="1" x14ac:dyDescent="0.3">
      <c r="C4" s="258"/>
      <c r="D4" s="258"/>
      <c r="E4" s="258"/>
      <c r="F4" s="258"/>
      <c r="G4" s="258"/>
      <c r="H4" s="258"/>
    </row>
    <row r="5" spans="1:9" ht="21" customHeight="1" x14ac:dyDescent="0.3">
      <c r="C5" s="69" t="s">
        <v>74</v>
      </c>
      <c r="D5" s="262" t="s">
        <v>1</v>
      </c>
      <c r="E5" s="259" t="s">
        <v>179</v>
      </c>
      <c r="F5" s="268" t="s">
        <v>0</v>
      </c>
      <c r="G5" s="262" t="s">
        <v>2</v>
      </c>
      <c r="H5" s="265" t="s">
        <v>79</v>
      </c>
    </row>
    <row r="6" spans="1:9" ht="15.75" customHeight="1" x14ac:dyDescent="0.3">
      <c r="C6" s="70"/>
      <c r="D6" s="263"/>
      <c r="E6" s="260"/>
      <c r="F6" s="269"/>
      <c r="G6" s="263"/>
      <c r="H6" s="266"/>
    </row>
    <row r="7" spans="1:9" ht="54" customHeight="1" thickBot="1" x14ac:dyDescent="0.3">
      <c r="C7" s="71" t="s">
        <v>3</v>
      </c>
      <c r="D7" s="264"/>
      <c r="E7" s="261"/>
      <c r="F7" s="270"/>
      <c r="G7" s="264"/>
      <c r="H7" s="267"/>
      <c r="I7" s="87"/>
    </row>
    <row r="8" spans="1:9" s="86" customFormat="1" ht="15.75" thickBot="1" x14ac:dyDescent="0.3">
      <c r="C8" s="72">
        <v>1</v>
      </c>
      <c r="D8" s="73">
        <v>2</v>
      </c>
      <c r="E8" s="89">
        <v>3</v>
      </c>
      <c r="F8" s="90">
        <v>4</v>
      </c>
      <c r="G8" s="90">
        <v>5</v>
      </c>
      <c r="H8" s="90">
        <v>6</v>
      </c>
    </row>
    <row r="9" spans="1:9" ht="33" customHeight="1" x14ac:dyDescent="0.25">
      <c r="A9" s="3">
        <v>1</v>
      </c>
      <c r="B9" s="4" t="s">
        <v>133</v>
      </c>
      <c r="C9" s="91" t="s">
        <v>48</v>
      </c>
      <c r="D9" s="92"/>
      <c r="E9" s="93"/>
      <c r="F9" s="94"/>
      <c r="G9" s="94"/>
      <c r="H9" s="94"/>
    </row>
    <row r="10" spans="1:9" x14ac:dyDescent="0.25">
      <c r="A10" s="3">
        <v>1</v>
      </c>
      <c r="C10" s="95" t="s">
        <v>4</v>
      </c>
      <c r="D10" s="96"/>
      <c r="E10" s="97"/>
      <c r="F10" s="5"/>
      <c r="G10" s="5"/>
      <c r="H10" s="5"/>
    </row>
    <row r="11" spans="1:9" x14ac:dyDescent="0.25">
      <c r="A11" s="3">
        <v>1</v>
      </c>
      <c r="C11" s="98" t="s">
        <v>26</v>
      </c>
      <c r="D11" s="6">
        <v>340</v>
      </c>
      <c r="E11" s="5">
        <v>1097</v>
      </c>
      <c r="F11" s="7">
        <v>13.4</v>
      </c>
      <c r="G11" s="8">
        <f t="shared" ref="G11:G36" si="0">ROUND(H11/D11,0)</f>
        <v>43</v>
      </c>
      <c r="H11" s="5">
        <f t="shared" ref="H11:H36" si="1">ROUND(E11*F11,0)</f>
        <v>14700</v>
      </c>
    </row>
    <row r="12" spans="1:9" x14ac:dyDescent="0.25">
      <c r="A12" s="3">
        <v>1</v>
      </c>
      <c r="C12" s="98" t="s">
        <v>38</v>
      </c>
      <c r="D12" s="6">
        <v>340</v>
      </c>
      <c r="E12" s="5">
        <v>225</v>
      </c>
      <c r="F12" s="7">
        <v>12.8</v>
      </c>
      <c r="G12" s="8">
        <f t="shared" si="0"/>
        <v>8</v>
      </c>
      <c r="H12" s="5">
        <f t="shared" si="1"/>
        <v>2880</v>
      </c>
    </row>
    <row r="13" spans="1:9" x14ac:dyDescent="0.25">
      <c r="A13" s="3">
        <v>1</v>
      </c>
      <c r="C13" s="98" t="s">
        <v>18</v>
      </c>
      <c r="D13" s="6">
        <v>340</v>
      </c>
      <c r="E13" s="5">
        <v>2131</v>
      </c>
      <c r="F13" s="7">
        <v>6.3</v>
      </c>
      <c r="G13" s="8">
        <f t="shared" si="0"/>
        <v>39</v>
      </c>
      <c r="H13" s="5">
        <f t="shared" si="1"/>
        <v>13425</v>
      </c>
    </row>
    <row r="14" spans="1:9" x14ac:dyDescent="0.25">
      <c r="C14" s="99" t="s">
        <v>21</v>
      </c>
      <c r="D14" s="6">
        <v>310</v>
      </c>
      <c r="E14" s="5">
        <v>161</v>
      </c>
      <c r="F14" s="7">
        <v>10</v>
      </c>
      <c r="G14" s="8">
        <f t="shared" si="0"/>
        <v>5</v>
      </c>
      <c r="H14" s="5">
        <f t="shared" si="1"/>
        <v>1610</v>
      </c>
    </row>
    <row r="15" spans="1:9" x14ac:dyDescent="0.25">
      <c r="A15" s="3">
        <v>1</v>
      </c>
      <c r="C15" s="98" t="s">
        <v>17</v>
      </c>
      <c r="D15" s="6">
        <v>340</v>
      </c>
      <c r="E15" s="5">
        <v>1435</v>
      </c>
      <c r="F15" s="7">
        <v>14.5</v>
      </c>
      <c r="G15" s="8">
        <f t="shared" si="0"/>
        <v>61</v>
      </c>
      <c r="H15" s="5">
        <f t="shared" si="1"/>
        <v>20808</v>
      </c>
    </row>
    <row r="16" spans="1:9" x14ac:dyDescent="0.25">
      <c r="A16" s="3">
        <v>1</v>
      </c>
      <c r="C16" s="98" t="s">
        <v>40</v>
      </c>
      <c r="D16" s="6">
        <v>340</v>
      </c>
      <c r="E16" s="5">
        <v>350</v>
      </c>
      <c r="F16" s="7">
        <v>12</v>
      </c>
      <c r="G16" s="8">
        <f t="shared" si="0"/>
        <v>12</v>
      </c>
      <c r="H16" s="5">
        <f t="shared" si="1"/>
        <v>4200</v>
      </c>
    </row>
    <row r="17" spans="1:9" x14ac:dyDescent="0.25">
      <c r="A17" s="3">
        <v>1</v>
      </c>
      <c r="C17" s="98" t="s">
        <v>62</v>
      </c>
      <c r="D17" s="6">
        <v>340</v>
      </c>
      <c r="E17" s="5">
        <v>80</v>
      </c>
      <c r="F17" s="7">
        <v>21</v>
      </c>
      <c r="G17" s="8">
        <f t="shared" si="0"/>
        <v>5</v>
      </c>
      <c r="H17" s="5">
        <f t="shared" si="1"/>
        <v>1680</v>
      </c>
    </row>
    <row r="18" spans="1:9" x14ac:dyDescent="0.25">
      <c r="A18" s="3">
        <v>1</v>
      </c>
      <c r="C18" s="98" t="s">
        <v>36</v>
      </c>
      <c r="D18" s="6">
        <v>340</v>
      </c>
      <c r="E18" s="5">
        <v>1139</v>
      </c>
      <c r="F18" s="7">
        <v>12.7</v>
      </c>
      <c r="G18" s="8">
        <f t="shared" si="0"/>
        <v>43</v>
      </c>
      <c r="H18" s="5">
        <f t="shared" si="1"/>
        <v>14465</v>
      </c>
    </row>
    <row r="19" spans="1:9" x14ac:dyDescent="0.25">
      <c r="A19" s="3">
        <v>1</v>
      </c>
      <c r="C19" s="98" t="s">
        <v>42</v>
      </c>
      <c r="D19" s="6">
        <v>340</v>
      </c>
      <c r="E19" s="5">
        <v>516</v>
      </c>
      <c r="F19" s="7">
        <v>16.600000000000001</v>
      </c>
      <c r="G19" s="8">
        <f t="shared" si="0"/>
        <v>25</v>
      </c>
      <c r="H19" s="5">
        <f t="shared" si="1"/>
        <v>8566</v>
      </c>
      <c r="I19" s="100"/>
    </row>
    <row r="20" spans="1:9" x14ac:dyDescent="0.25">
      <c r="A20" s="3">
        <v>1</v>
      </c>
      <c r="C20" s="98" t="s">
        <v>54</v>
      </c>
      <c r="D20" s="6">
        <v>340</v>
      </c>
      <c r="E20" s="5">
        <v>60</v>
      </c>
      <c r="F20" s="7">
        <v>9.5</v>
      </c>
      <c r="G20" s="8">
        <f t="shared" si="0"/>
        <v>2</v>
      </c>
      <c r="H20" s="5">
        <f t="shared" si="1"/>
        <v>570</v>
      </c>
    </row>
    <row r="21" spans="1:9" x14ac:dyDescent="0.25">
      <c r="A21" s="3">
        <v>1</v>
      </c>
      <c r="C21" s="98" t="s">
        <v>57</v>
      </c>
      <c r="D21" s="6">
        <v>340</v>
      </c>
      <c r="E21" s="5">
        <v>821</v>
      </c>
      <c r="F21" s="7">
        <v>15.4</v>
      </c>
      <c r="G21" s="8">
        <f t="shared" si="0"/>
        <v>37</v>
      </c>
      <c r="H21" s="5">
        <f t="shared" si="1"/>
        <v>12643</v>
      </c>
    </row>
    <row r="22" spans="1:9" x14ac:dyDescent="0.25">
      <c r="A22" s="3">
        <v>1</v>
      </c>
      <c r="C22" s="98" t="s">
        <v>52</v>
      </c>
      <c r="D22" s="6">
        <v>340</v>
      </c>
      <c r="E22" s="5">
        <v>86</v>
      </c>
      <c r="F22" s="7">
        <v>10.9</v>
      </c>
      <c r="G22" s="8">
        <f t="shared" si="0"/>
        <v>3</v>
      </c>
      <c r="H22" s="5">
        <f t="shared" si="1"/>
        <v>937</v>
      </c>
    </row>
    <row r="23" spans="1:9" x14ac:dyDescent="0.25">
      <c r="A23" s="3">
        <v>1</v>
      </c>
      <c r="C23" s="98" t="s">
        <v>104</v>
      </c>
      <c r="D23" s="6">
        <v>340</v>
      </c>
      <c r="E23" s="5">
        <v>60</v>
      </c>
      <c r="F23" s="7">
        <v>8.5</v>
      </c>
      <c r="G23" s="8">
        <f t="shared" si="0"/>
        <v>2</v>
      </c>
      <c r="H23" s="5">
        <f t="shared" si="1"/>
        <v>510</v>
      </c>
    </row>
    <row r="24" spans="1:9" x14ac:dyDescent="0.25">
      <c r="A24" s="3">
        <v>1</v>
      </c>
      <c r="C24" s="98" t="s">
        <v>56</v>
      </c>
      <c r="D24" s="6">
        <v>340</v>
      </c>
      <c r="E24" s="5">
        <v>64</v>
      </c>
      <c r="F24" s="7">
        <v>21</v>
      </c>
      <c r="G24" s="8">
        <f t="shared" si="0"/>
        <v>4</v>
      </c>
      <c r="H24" s="5">
        <f t="shared" si="1"/>
        <v>1344</v>
      </c>
    </row>
    <row r="25" spans="1:9" x14ac:dyDescent="0.25">
      <c r="A25" s="3">
        <v>1</v>
      </c>
      <c r="C25" s="98" t="s">
        <v>55</v>
      </c>
      <c r="D25" s="6">
        <v>340</v>
      </c>
      <c r="E25" s="5">
        <v>42</v>
      </c>
      <c r="F25" s="7">
        <v>12.5</v>
      </c>
      <c r="G25" s="8">
        <f t="shared" si="0"/>
        <v>2</v>
      </c>
      <c r="H25" s="5">
        <f t="shared" si="1"/>
        <v>525</v>
      </c>
    </row>
    <row r="26" spans="1:9" x14ac:dyDescent="0.25">
      <c r="A26" s="3">
        <v>1</v>
      </c>
      <c r="C26" s="98" t="s">
        <v>41</v>
      </c>
      <c r="D26" s="6">
        <v>340</v>
      </c>
      <c r="E26" s="5">
        <v>592</v>
      </c>
      <c r="F26" s="7">
        <v>15.8</v>
      </c>
      <c r="G26" s="8">
        <f t="shared" si="0"/>
        <v>28</v>
      </c>
      <c r="H26" s="5">
        <f t="shared" si="1"/>
        <v>9354</v>
      </c>
    </row>
    <row r="27" spans="1:9" x14ac:dyDescent="0.25">
      <c r="A27" s="3">
        <v>1</v>
      </c>
      <c r="C27" s="98" t="s">
        <v>7</v>
      </c>
      <c r="D27" s="6">
        <v>340</v>
      </c>
      <c r="E27" s="5">
        <v>1009</v>
      </c>
      <c r="F27" s="7">
        <v>8.1</v>
      </c>
      <c r="G27" s="8">
        <f t="shared" si="0"/>
        <v>24</v>
      </c>
      <c r="H27" s="5">
        <f t="shared" si="1"/>
        <v>8173</v>
      </c>
    </row>
    <row r="28" spans="1:9" x14ac:dyDescent="0.25">
      <c r="A28" s="3">
        <v>1</v>
      </c>
      <c r="C28" s="98" t="s">
        <v>11</v>
      </c>
      <c r="D28" s="6">
        <v>340</v>
      </c>
      <c r="E28" s="5">
        <v>758</v>
      </c>
      <c r="F28" s="7">
        <v>13.4</v>
      </c>
      <c r="G28" s="8">
        <f t="shared" si="0"/>
        <v>30</v>
      </c>
      <c r="H28" s="5">
        <f t="shared" si="1"/>
        <v>10157</v>
      </c>
    </row>
    <row r="29" spans="1:9" ht="17.25" customHeight="1" x14ac:dyDescent="0.25">
      <c r="A29" s="3">
        <v>1</v>
      </c>
      <c r="C29" s="98" t="s">
        <v>29</v>
      </c>
      <c r="D29" s="6">
        <v>340</v>
      </c>
      <c r="E29" s="5">
        <v>877</v>
      </c>
      <c r="F29" s="7">
        <v>13</v>
      </c>
      <c r="G29" s="8">
        <f t="shared" si="0"/>
        <v>34</v>
      </c>
      <c r="H29" s="5">
        <f t="shared" si="1"/>
        <v>11401</v>
      </c>
    </row>
    <row r="30" spans="1:9" ht="17.25" customHeight="1" x14ac:dyDescent="0.25">
      <c r="A30" s="3">
        <v>1</v>
      </c>
      <c r="C30" s="98" t="s">
        <v>24</v>
      </c>
      <c r="D30" s="6">
        <v>340</v>
      </c>
      <c r="E30" s="5">
        <v>852</v>
      </c>
      <c r="F30" s="7">
        <v>13.6</v>
      </c>
      <c r="G30" s="8">
        <f t="shared" si="0"/>
        <v>34</v>
      </c>
      <c r="H30" s="5">
        <f t="shared" si="1"/>
        <v>11587</v>
      </c>
    </row>
    <row r="31" spans="1:9" ht="17.25" customHeight="1" x14ac:dyDescent="0.25">
      <c r="A31" s="3">
        <v>1</v>
      </c>
      <c r="C31" s="98" t="s">
        <v>39</v>
      </c>
      <c r="D31" s="6">
        <v>340</v>
      </c>
      <c r="E31" s="5">
        <v>554</v>
      </c>
      <c r="F31" s="7">
        <v>15</v>
      </c>
      <c r="G31" s="8">
        <f t="shared" si="0"/>
        <v>24</v>
      </c>
      <c r="H31" s="5">
        <f t="shared" si="1"/>
        <v>8310</v>
      </c>
    </row>
    <row r="32" spans="1:9" ht="17.25" customHeight="1" x14ac:dyDescent="0.25">
      <c r="A32" s="3">
        <v>1</v>
      </c>
      <c r="C32" s="98" t="s">
        <v>37</v>
      </c>
      <c r="D32" s="6">
        <v>340</v>
      </c>
      <c r="E32" s="5">
        <f>495+21</f>
        <v>516</v>
      </c>
      <c r="F32" s="7">
        <v>20</v>
      </c>
      <c r="G32" s="8">
        <f t="shared" si="0"/>
        <v>30</v>
      </c>
      <c r="H32" s="5">
        <f t="shared" si="1"/>
        <v>10320</v>
      </c>
    </row>
    <row r="33" spans="1:10" ht="17.25" customHeight="1" x14ac:dyDescent="0.25">
      <c r="A33" s="3">
        <v>1</v>
      </c>
      <c r="C33" s="98" t="s">
        <v>10</v>
      </c>
      <c r="D33" s="6">
        <v>340</v>
      </c>
      <c r="E33" s="5">
        <v>1831</v>
      </c>
      <c r="F33" s="7">
        <v>10.8</v>
      </c>
      <c r="G33" s="8">
        <f t="shared" si="0"/>
        <v>58</v>
      </c>
      <c r="H33" s="5">
        <f t="shared" si="1"/>
        <v>19775</v>
      </c>
    </row>
    <row r="34" spans="1:10" ht="17.25" customHeight="1" x14ac:dyDescent="0.25">
      <c r="A34" s="3">
        <v>1</v>
      </c>
      <c r="C34" s="98" t="s">
        <v>9</v>
      </c>
      <c r="D34" s="6">
        <v>340</v>
      </c>
      <c r="E34" s="5">
        <v>1280</v>
      </c>
      <c r="F34" s="101">
        <v>10.9</v>
      </c>
      <c r="G34" s="8">
        <f t="shared" si="0"/>
        <v>41</v>
      </c>
      <c r="H34" s="5">
        <f t="shared" si="1"/>
        <v>13952</v>
      </c>
    </row>
    <row r="35" spans="1:10" ht="17.25" customHeight="1" x14ac:dyDescent="0.25">
      <c r="A35" s="3">
        <v>1</v>
      </c>
      <c r="C35" s="98" t="s">
        <v>51</v>
      </c>
      <c r="D35" s="6">
        <v>340</v>
      </c>
      <c r="E35" s="5">
        <v>426</v>
      </c>
      <c r="F35" s="7">
        <v>9.4</v>
      </c>
      <c r="G35" s="8">
        <f t="shared" si="0"/>
        <v>12</v>
      </c>
      <c r="H35" s="5">
        <f t="shared" si="1"/>
        <v>4004</v>
      </c>
    </row>
    <row r="36" spans="1:10" ht="17.25" customHeight="1" x14ac:dyDescent="0.25">
      <c r="A36" s="3">
        <v>1</v>
      </c>
      <c r="C36" s="98" t="s">
        <v>27</v>
      </c>
      <c r="D36" s="6">
        <v>340</v>
      </c>
      <c r="E36" s="5">
        <v>796</v>
      </c>
      <c r="F36" s="7">
        <v>11.4</v>
      </c>
      <c r="G36" s="8">
        <f t="shared" si="0"/>
        <v>27</v>
      </c>
      <c r="H36" s="5">
        <f t="shared" si="1"/>
        <v>9074</v>
      </c>
    </row>
    <row r="37" spans="1:10" s="11" customFormat="1" x14ac:dyDescent="0.25">
      <c r="A37" s="3">
        <v>1</v>
      </c>
      <c r="B37" s="3"/>
      <c r="C37" s="102" t="s">
        <v>5</v>
      </c>
      <c r="D37" s="9"/>
      <c r="E37" s="10">
        <f>SUM(E11:E36)</f>
        <v>17758</v>
      </c>
      <c r="F37" s="103">
        <f>H37/E37</f>
        <v>12.105529902015993</v>
      </c>
      <c r="G37" s="10">
        <f>SUM(G11:G36)</f>
        <v>633</v>
      </c>
      <c r="H37" s="10">
        <f>SUM(H11:H36)</f>
        <v>214970</v>
      </c>
      <c r="I37" s="104">
        <f>E37-E38</f>
        <v>16034</v>
      </c>
      <c r="J37" s="104"/>
    </row>
    <row r="38" spans="1:10" s="11" customFormat="1" x14ac:dyDescent="0.25">
      <c r="A38" s="3"/>
      <c r="B38" s="3"/>
      <c r="C38" s="102" t="s">
        <v>129</v>
      </c>
      <c r="D38" s="9"/>
      <c r="E38" s="10">
        <v>1724</v>
      </c>
      <c r="F38" s="103"/>
      <c r="G38" s="10"/>
      <c r="H38" s="10"/>
      <c r="I38" s="104"/>
    </row>
    <row r="39" spans="1:10" s="11" customFormat="1" x14ac:dyDescent="0.25">
      <c r="A39" s="3">
        <v>1</v>
      </c>
      <c r="B39" s="3"/>
      <c r="C39" s="12" t="s">
        <v>67</v>
      </c>
      <c r="D39" s="13"/>
      <c r="E39" s="97"/>
      <c r="F39" s="5"/>
      <c r="G39" s="5"/>
      <c r="H39" s="5"/>
    </row>
    <row r="40" spans="1:10" s="11" customFormat="1" ht="43.5" x14ac:dyDescent="0.25">
      <c r="A40" s="3"/>
      <c r="B40" s="3"/>
      <c r="C40" s="14" t="s">
        <v>156</v>
      </c>
      <c r="D40" s="13"/>
      <c r="E40" s="13">
        <f>E42+E46+E47</f>
        <v>113904</v>
      </c>
      <c r="F40" s="5"/>
      <c r="G40" s="5"/>
      <c r="H40" s="5"/>
    </row>
    <row r="41" spans="1:10" s="11" customFormat="1" x14ac:dyDescent="0.25">
      <c r="A41" s="3"/>
      <c r="B41" s="3"/>
      <c r="C41" s="15" t="s">
        <v>146</v>
      </c>
      <c r="D41" s="13"/>
      <c r="E41" s="13"/>
      <c r="F41" s="5"/>
      <c r="G41" s="5"/>
      <c r="H41" s="5"/>
    </row>
    <row r="42" spans="1:10" s="11" customFormat="1" ht="30" x14ac:dyDescent="0.25">
      <c r="A42" s="3"/>
      <c r="B42" s="3"/>
      <c r="C42" s="16" t="s">
        <v>147</v>
      </c>
      <c r="D42" s="13"/>
      <c r="E42" s="97">
        <f>E43+E44</f>
        <v>99000</v>
      </c>
      <c r="F42" s="5"/>
      <c r="G42" s="5"/>
      <c r="H42" s="5"/>
    </row>
    <row r="43" spans="1:10" s="11" customFormat="1" x14ac:dyDescent="0.25">
      <c r="A43" s="3"/>
      <c r="B43" s="3"/>
      <c r="C43" s="15" t="s">
        <v>148</v>
      </c>
      <c r="D43" s="13"/>
      <c r="E43" s="97">
        <v>97000</v>
      </c>
      <c r="F43" s="5"/>
      <c r="G43" s="5"/>
      <c r="H43" s="5"/>
    </row>
    <row r="44" spans="1:10" s="11" customFormat="1" ht="45" x14ac:dyDescent="0.25">
      <c r="A44" s="3"/>
      <c r="B44" s="3"/>
      <c r="C44" s="15" t="s">
        <v>150</v>
      </c>
      <c r="D44" s="105"/>
      <c r="E44" s="97">
        <v>2000</v>
      </c>
      <c r="F44" s="5"/>
      <c r="G44" s="5"/>
      <c r="H44" s="5"/>
    </row>
    <row r="45" spans="1:10" s="11" customFormat="1" ht="42" customHeight="1" x14ac:dyDescent="0.25">
      <c r="A45" s="3"/>
      <c r="B45" s="3"/>
      <c r="C45" s="15" t="s">
        <v>157</v>
      </c>
      <c r="D45" s="13"/>
      <c r="E45" s="97"/>
      <c r="F45" s="5"/>
      <c r="G45" s="5"/>
      <c r="H45" s="5"/>
    </row>
    <row r="46" spans="1:10" s="11" customFormat="1" ht="45" x14ac:dyDescent="0.25">
      <c r="A46" s="3"/>
      <c r="B46" s="3"/>
      <c r="C46" s="1" t="s">
        <v>158</v>
      </c>
      <c r="D46" s="105"/>
      <c r="E46" s="97">
        <v>11904</v>
      </c>
      <c r="F46" s="5"/>
      <c r="G46" s="5"/>
      <c r="H46" s="5"/>
    </row>
    <row r="47" spans="1:10" s="11" customFormat="1" ht="75" x14ac:dyDescent="0.25">
      <c r="A47" s="3"/>
      <c r="B47" s="3"/>
      <c r="C47" s="1" t="s">
        <v>177</v>
      </c>
      <c r="D47" s="105"/>
      <c r="E47" s="97">
        <v>3000</v>
      </c>
      <c r="F47" s="5"/>
      <c r="G47" s="5"/>
      <c r="H47" s="5"/>
    </row>
    <row r="48" spans="1:10" s="11" customFormat="1" ht="43.5" x14ac:dyDescent="0.25">
      <c r="A48" s="3"/>
      <c r="B48" s="3"/>
      <c r="C48" s="14" t="s">
        <v>159</v>
      </c>
      <c r="D48" s="13"/>
      <c r="E48" s="97"/>
      <c r="F48" s="5"/>
      <c r="G48" s="5"/>
      <c r="H48" s="5"/>
    </row>
    <row r="49" spans="1:8" s="11" customFormat="1" ht="29.25" x14ac:dyDescent="0.25">
      <c r="A49" s="3">
        <v>1</v>
      </c>
      <c r="B49" s="3"/>
      <c r="C49" s="14" t="s">
        <v>154</v>
      </c>
      <c r="D49" s="13"/>
      <c r="E49" s="97"/>
      <c r="F49" s="5"/>
      <c r="G49" s="5"/>
      <c r="H49" s="5"/>
    </row>
    <row r="50" spans="1:8" s="11" customFormat="1" ht="30" x14ac:dyDescent="0.25">
      <c r="A50" s="3">
        <v>1</v>
      </c>
      <c r="B50" s="3"/>
      <c r="C50" s="17" t="s">
        <v>82</v>
      </c>
      <c r="D50" s="13"/>
      <c r="E50" s="97"/>
      <c r="F50" s="5"/>
      <c r="G50" s="5"/>
      <c r="H50" s="5"/>
    </row>
    <row r="51" spans="1:8" s="11" customFormat="1" ht="57.75" x14ac:dyDescent="0.25">
      <c r="A51" s="3">
        <v>1</v>
      </c>
      <c r="B51" s="3"/>
      <c r="C51" s="14" t="s">
        <v>155</v>
      </c>
      <c r="D51" s="105"/>
      <c r="E51" s="97">
        <v>20000</v>
      </c>
      <c r="F51" s="5"/>
      <c r="G51" s="5"/>
      <c r="H51" s="5"/>
    </row>
    <row r="52" spans="1:8" s="11" customFormat="1" x14ac:dyDescent="0.25">
      <c r="A52" s="3">
        <v>1</v>
      </c>
      <c r="B52" s="3"/>
      <c r="C52" s="18" t="s">
        <v>101</v>
      </c>
      <c r="D52" s="13"/>
      <c r="E52" s="106">
        <f>SUM(E53:E84)</f>
        <v>126774</v>
      </c>
      <c r="F52" s="5"/>
      <c r="G52" s="5"/>
      <c r="H52" s="5"/>
    </row>
    <row r="53" spans="1:8" s="11" customFormat="1" ht="30" x14ac:dyDescent="0.25">
      <c r="A53" s="3"/>
      <c r="B53" s="3"/>
      <c r="C53" s="107" t="s">
        <v>106</v>
      </c>
      <c r="D53" s="13"/>
      <c r="E53" s="97">
        <v>50000</v>
      </c>
      <c r="F53" s="5"/>
      <c r="G53" s="5"/>
      <c r="H53" s="5"/>
    </row>
    <row r="54" spans="1:8" s="11" customFormat="1" ht="30" x14ac:dyDescent="0.25">
      <c r="A54" s="3"/>
      <c r="B54" s="3"/>
      <c r="C54" s="107" t="s">
        <v>91</v>
      </c>
      <c r="D54" s="13"/>
      <c r="E54" s="97">
        <v>2200</v>
      </c>
      <c r="F54" s="5"/>
      <c r="G54" s="5"/>
      <c r="H54" s="5"/>
    </row>
    <row r="55" spans="1:8" s="11" customFormat="1" ht="30" x14ac:dyDescent="0.25">
      <c r="A55" s="3"/>
      <c r="B55" s="3"/>
      <c r="C55" s="107" t="s">
        <v>172</v>
      </c>
      <c r="D55" s="13"/>
      <c r="E55" s="97">
        <v>500</v>
      </c>
      <c r="F55" s="5"/>
      <c r="G55" s="5"/>
      <c r="H55" s="5"/>
    </row>
    <row r="56" spans="1:8" s="11" customFormat="1" ht="45" x14ac:dyDescent="0.25">
      <c r="A56" s="3"/>
      <c r="B56" s="3"/>
      <c r="C56" s="107" t="s">
        <v>108</v>
      </c>
      <c r="D56" s="13"/>
      <c r="E56" s="97">
        <v>1500</v>
      </c>
      <c r="F56" s="5"/>
      <c r="G56" s="5"/>
      <c r="H56" s="5"/>
    </row>
    <row r="57" spans="1:8" s="11" customFormat="1" x14ac:dyDescent="0.25">
      <c r="A57" s="3"/>
      <c r="B57" s="3"/>
      <c r="C57" s="107" t="s">
        <v>13</v>
      </c>
      <c r="D57" s="13"/>
      <c r="E57" s="97">
        <v>1600</v>
      </c>
      <c r="F57" s="5"/>
      <c r="G57" s="5"/>
      <c r="H57" s="5"/>
    </row>
    <row r="58" spans="1:8" s="11" customFormat="1" x14ac:dyDescent="0.25">
      <c r="A58" s="3"/>
      <c r="B58" s="3"/>
      <c r="C58" s="107" t="s">
        <v>107</v>
      </c>
      <c r="D58" s="13"/>
      <c r="E58" s="97">
        <v>2500</v>
      </c>
      <c r="F58" s="5"/>
      <c r="G58" s="5"/>
      <c r="H58" s="5"/>
    </row>
    <row r="59" spans="1:8" s="11" customFormat="1" x14ac:dyDescent="0.25">
      <c r="A59" s="3"/>
      <c r="B59" s="3"/>
      <c r="C59" s="107" t="s">
        <v>43</v>
      </c>
      <c r="D59" s="13"/>
      <c r="E59" s="97">
        <v>90</v>
      </c>
      <c r="F59" s="5"/>
      <c r="G59" s="5"/>
      <c r="H59" s="5"/>
    </row>
    <row r="60" spans="1:8" s="11" customFormat="1" x14ac:dyDescent="0.25">
      <c r="A60" s="3"/>
      <c r="B60" s="3"/>
      <c r="C60" s="107" t="s">
        <v>14</v>
      </c>
      <c r="D60" s="13"/>
      <c r="E60" s="97">
        <v>1500</v>
      </c>
      <c r="F60" s="5"/>
      <c r="G60" s="5"/>
      <c r="H60" s="5"/>
    </row>
    <row r="61" spans="1:8" s="11" customFormat="1" ht="30" x14ac:dyDescent="0.25">
      <c r="A61" s="3"/>
      <c r="B61" s="3"/>
      <c r="C61" s="107" t="s">
        <v>92</v>
      </c>
      <c r="D61" s="13"/>
      <c r="E61" s="97">
        <v>780</v>
      </c>
      <c r="F61" s="5"/>
      <c r="G61" s="5"/>
      <c r="H61" s="5"/>
    </row>
    <row r="62" spans="1:8" s="11" customFormat="1" x14ac:dyDescent="0.25">
      <c r="A62" s="3"/>
      <c r="B62" s="3"/>
      <c r="C62" s="107" t="s">
        <v>97</v>
      </c>
      <c r="D62" s="13"/>
      <c r="E62" s="97">
        <v>40000</v>
      </c>
      <c r="F62" s="5"/>
      <c r="G62" s="5"/>
      <c r="H62" s="5"/>
    </row>
    <row r="63" spans="1:8" s="11" customFormat="1" ht="31.5" customHeight="1" x14ac:dyDescent="0.25">
      <c r="A63" s="3"/>
      <c r="B63" s="3"/>
      <c r="C63" s="108" t="s">
        <v>128</v>
      </c>
      <c r="D63" s="13"/>
      <c r="E63" s="97">
        <v>200</v>
      </c>
      <c r="F63" s="5"/>
      <c r="G63" s="5"/>
      <c r="H63" s="5"/>
    </row>
    <row r="64" spans="1:8" s="11" customFormat="1" ht="31.5" customHeight="1" x14ac:dyDescent="0.25">
      <c r="A64" s="3"/>
      <c r="B64" s="3"/>
      <c r="C64" s="107" t="s">
        <v>130</v>
      </c>
      <c r="D64" s="13"/>
      <c r="E64" s="97">
        <v>400</v>
      </c>
      <c r="F64" s="5"/>
      <c r="G64" s="5"/>
      <c r="H64" s="5"/>
    </row>
    <row r="65" spans="1:8" s="11" customFormat="1" ht="60" x14ac:dyDescent="0.25">
      <c r="A65" s="3"/>
      <c r="B65" s="3"/>
      <c r="C65" s="107" t="s">
        <v>173</v>
      </c>
      <c r="D65" s="13"/>
      <c r="E65" s="97">
        <v>12</v>
      </c>
      <c r="F65" s="5"/>
      <c r="G65" s="5"/>
      <c r="H65" s="5"/>
    </row>
    <row r="66" spans="1:8" s="11" customFormat="1" ht="45" x14ac:dyDescent="0.25">
      <c r="A66" s="3"/>
      <c r="B66" s="3"/>
      <c r="C66" s="107" t="s">
        <v>174</v>
      </c>
      <c r="D66" s="13"/>
      <c r="E66" s="97">
        <v>12</v>
      </c>
      <c r="F66" s="5"/>
      <c r="G66" s="5"/>
      <c r="H66" s="5"/>
    </row>
    <row r="67" spans="1:8" s="11" customFormat="1" ht="30" x14ac:dyDescent="0.25">
      <c r="A67" s="3"/>
      <c r="B67" s="3"/>
      <c r="C67" s="107" t="s">
        <v>98</v>
      </c>
      <c r="D67" s="13"/>
      <c r="E67" s="97">
        <v>4500</v>
      </c>
      <c r="F67" s="5"/>
      <c r="G67" s="5"/>
      <c r="H67" s="5"/>
    </row>
    <row r="68" spans="1:8" s="11" customFormat="1" ht="60" x14ac:dyDescent="0.25">
      <c r="A68" s="3"/>
      <c r="B68" s="3"/>
      <c r="C68" s="107" t="s">
        <v>139</v>
      </c>
      <c r="D68" s="13"/>
      <c r="E68" s="97">
        <v>300</v>
      </c>
      <c r="F68" s="5"/>
      <c r="G68" s="5"/>
      <c r="H68" s="5"/>
    </row>
    <row r="69" spans="1:8" s="11" customFormat="1" x14ac:dyDescent="0.25">
      <c r="A69" s="3"/>
      <c r="B69" s="3"/>
      <c r="C69" s="107" t="s">
        <v>89</v>
      </c>
      <c r="D69" s="13"/>
      <c r="E69" s="97">
        <v>200</v>
      </c>
      <c r="F69" s="5"/>
      <c r="G69" s="5"/>
      <c r="H69" s="5"/>
    </row>
    <row r="70" spans="1:8" s="11" customFormat="1" ht="75" x14ac:dyDescent="0.25">
      <c r="A70" s="3"/>
      <c r="B70" s="3"/>
      <c r="C70" s="107" t="s">
        <v>163</v>
      </c>
      <c r="D70" s="13"/>
      <c r="E70" s="97">
        <v>550</v>
      </c>
      <c r="F70" s="5"/>
      <c r="G70" s="5"/>
      <c r="H70" s="5"/>
    </row>
    <row r="71" spans="1:8" s="11" customFormat="1" x14ac:dyDescent="0.25">
      <c r="A71" s="3"/>
      <c r="B71" s="3"/>
      <c r="C71" s="107" t="s">
        <v>87</v>
      </c>
      <c r="D71" s="13"/>
      <c r="E71" s="97">
        <v>1400</v>
      </c>
      <c r="F71" s="5"/>
      <c r="G71" s="5"/>
      <c r="H71" s="5"/>
    </row>
    <row r="72" spans="1:8" s="11" customFormat="1" x14ac:dyDescent="0.25">
      <c r="A72" s="3"/>
      <c r="B72" s="3"/>
      <c r="C72" s="107" t="s">
        <v>31</v>
      </c>
      <c r="D72" s="13"/>
      <c r="E72" s="97">
        <v>2500</v>
      </c>
      <c r="F72" s="5"/>
      <c r="G72" s="5"/>
      <c r="H72" s="5"/>
    </row>
    <row r="73" spans="1:8" s="11" customFormat="1" ht="17.25" customHeight="1" x14ac:dyDescent="0.25">
      <c r="A73" s="3"/>
      <c r="B73" s="3"/>
      <c r="C73" s="107" t="s">
        <v>35</v>
      </c>
      <c r="D73" s="13"/>
      <c r="E73" s="97">
        <v>500</v>
      </c>
      <c r="F73" s="5"/>
      <c r="G73" s="5"/>
      <c r="H73" s="5"/>
    </row>
    <row r="74" spans="1:8" s="11" customFormat="1" ht="21" customHeight="1" x14ac:dyDescent="0.25">
      <c r="A74" s="3"/>
      <c r="B74" s="3"/>
      <c r="C74" s="107" t="s">
        <v>83</v>
      </c>
      <c r="D74" s="13"/>
      <c r="E74" s="97">
        <v>400</v>
      </c>
      <c r="F74" s="5"/>
      <c r="G74" s="5"/>
      <c r="H74" s="5"/>
    </row>
    <row r="75" spans="1:8" s="11" customFormat="1" ht="17.25" customHeight="1" x14ac:dyDescent="0.25">
      <c r="A75" s="3"/>
      <c r="B75" s="3"/>
      <c r="C75" s="107" t="s">
        <v>33</v>
      </c>
      <c r="D75" s="13"/>
      <c r="E75" s="97">
        <v>300</v>
      </c>
      <c r="F75" s="5"/>
      <c r="G75" s="5"/>
      <c r="H75" s="5"/>
    </row>
    <row r="76" spans="1:8" s="11" customFormat="1" x14ac:dyDescent="0.25">
      <c r="A76" s="3"/>
      <c r="B76" s="3"/>
      <c r="C76" s="107" t="s">
        <v>110</v>
      </c>
      <c r="D76" s="13"/>
      <c r="E76" s="97">
        <v>3000</v>
      </c>
      <c r="F76" s="5"/>
      <c r="G76" s="5"/>
      <c r="H76" s="5"/>
    </row>
    <row r="77" spans="1:8" s="11" customFormat="1" ht="36" customHeight="1" x14ac:dyDescent="0.25">
      <c r="A77" s="3"/>
      <c r="B77" s="3"/>
      <c r="C77" s="107" t="s">
        <v>127</v>
      </c>
      <c r="D77" s="13"/>
      <c r="E77" s="97">
        <v>800</v>
      </c>
      <c r="F77" s="5"/>
      <c r="G77" s="5"/>
      <c r="H77" s="5"/>
    </row>
    <row r="78" spans="1:8" s="11" customFormat="1" ht="36" customHeight="1" x14ac:dyDescent="0.25">
      <c r="A78" s="3"/>
      <c r="B78" s="3"/>
      <c r="C78" s="107" t="s">
        <v>126</v>
      </c>
      <c r="D78" s="13"/>
      <c r="E78" s="97">
        <v>1800</v>
      </c>
      <c r="F78" s="5"/>
      <c r="G78" s="5"/>
      <c r="H78" s="5"/>
    </row>
    <row r="79" spans="1:8" s="11" customFormat="1" x14ac:dyDescent="0.25">
      <c r="A79" s="3"/>
      <c r="B79" s="3"/>
      <c r="C79" s="107" t="s">
        <v>12</v>
      </c>
      <c r="D79" s="13"/>
      <c r="E79" s="97">
        <v>380</v>
      </c>
      <c r="F79" s="5"/>
      <c r="G79" s="5"/>
      <c r="H79" s="5"/>
    </row>
    <row r="80" spans="1:8" s="11" customFormat="1" x14ac:dyDescent="0.25">
      <c r="A80" s="3"/>
      <c r="B80" s="3"/>
      <c r="C80" s="107" t="s">
        <v>84</v>
      </c>
      <c r="D80" s="13"/>
      <c r="E80" s="97">
        <v>250</v>
      </c>
      <c r="F80" s="5"/>
      <c r="G80" s="5"/>
      <c r="H80" s="5"/>
    </row>
    <row r="81" spans="1:8" s="11" customFormat="1" x14ac:dyDescent="0.25">
      <c r="A81" s="3"/>
      <c r="B81" s="3"/>
      <c r="C81" s="107" t="s">
        <v>32</v>
      </c>
      <c r="D81" s="13"/>
      <c r="E81" s="97">
        <v>4500</v>
      </c>
      <c r="F81" s="5"/>
      <c r="G81" s="5"/>
      <c r="H81" s="5"/>
    </row>
    <row r="82" spans="1:8" s="11" customFormat="1" x14ac:dyDescent="0.25">
      <c r="A82" s="3"/>
      <c r="B82" s="3"/>
      <c r="C82" s="107" t="s">
        <v>88</v>
      </c>
      <c r="D82" s="13"/>
      <c r="E82" s="97">
        <v>100</v>
      </c>
      <c r="F82" s="5"/>
      <c r="G82" s="5"/>
      <c r="H82" s="5"/>
    </row>
    <row r="83" spans="1:8" s="11" customFormat="1" x14ac:dyDescent="0.25">
      <c r="A83" s="3"/>
      <c r="B83" s="3"/>
      <c r="C83" s="107" t="s">
        <v>86</v>
      </c>
      <c r="D83" s="13"/>
      <c r="E83" s="97">
        <v>500</v>
      </c>
      <c r="F83" s="5"/>
      <c r="G83" s="5"/>
      <c r="H83" s="5"/>
    </row>
    <row r="84" spans="1:8" s="11" customFormat="1" x14ac:dyDescent="0.25">
      <c r="A84" s="3"/>
      <c r="B84" s="3"/>
      <c r="C84" s="107" t="s">
        <v>85</v>
      </c>
      <c r="D84" s="13"/>
      <c r="E84" s="97">
        <v>3500</v>
      </c>
      <c r="F84" s="5"/>
      <c r="G84" s="5"/>
      <c r="H84" s="5"/>
    </row>
    <row r="85" spans="1:8" s="11" customFormat="1" x14ac:dyDescent="0.25">
      <c r="A85" s="3">
        <v>1</v>
      </c>
      <c r="B85" s="3"/>
      <c r="C85" s="19" t="s">
        <v>122</v>
      </c>
      <c r="D85" s="13"/>
      <c r="E85" s="97">
        <f>E40</f>
        <v>113904</v>
      </c>
      <c r="F85" s="5"/>
      <c r="G85" s="5"/>
      <c r="H85" s="5"/>
    </row>
    <row r="86" spans="1:8" s="11" customFormat="1" x14ac:dyDescent="0.25">
      <c r="A86" s="3">
        <v>1</v>
      </c>
      <c r="B86" s="3"/>
      <c r="C86" s="19" t="s">
        <v>124</v>
      </c>
      <c r="D86" s="13"/>
      <c r="E86" s="109">
        <f>E48</f>
        <v>0</v>
      </c>
      <c r="F86" s="5"/>
      <c r="G86" s="5"/>
      <c r="H86" s="5"/>
    </row>
    <row r="87" spans="1:8" s="11" customFormat="1" ht="29.25" x14ac:dyDescent="0.25">
      <c r="A87" s="3">
        <v>1</v>
      </c>
      <c r="B87" s="3"/>
      <c r="C87" s="19" t="s">
        <v>125</v>
      </c>
      <c r="D87" s="13"/>
      <c r="E87" s="97">
        <f>E51</f>
        <v>20000</v>
      </c>
      <c r="F87" s="5"/>
      <c r="G87" s="5"/>
      <c r="H87" s="5"/>
    </row>
    <row r="88" spans="1:8" s="11" customFormat="1" x14ac:dyDescent="0.25">
      <c r="A88" s="3">
        <v>1</v>
      </c>
      <c r="B88" s="3"/>
      <c r="C88" s="20" t="s">
        <v>77</v>
      </c>
      <c r="D88" s="105"/>
      <c r="E88" s="106">
        <f>E85+E86+E87</f>
        <v>133904</v>
      </c>
      <c r="F88" s="5"/>
      <c r="G88" s="5"/>
      <c r="H88" s="5"/>
    </row>
    <row r="89" spans="1:8" s="11" customFormat="1" ht="18.75" customHeight="1" x14ac:dyDescent="0.25">
      <c r="A89" s="3">
        <v>1</v>
      </c>
      <c r="B89" s="3"/>
      <c r="C89" s="21" t="s">
        <v>6</v>
      </c>
      <c r="D89" s="2"/>
      <c r="E89" s="97"/>
      <c r="F89" s="5"/>
      <c r="G89" s="5"/>
      <c r="H89" s="5"/>
    </row>
    <row r="90" spans="1:8" s="11" customFormat="1" ht="17.25" customHeight="1" x14ac:dyDescent="0.25">
      <c r="A90" s="3">
        <v>1</v>
      </c>
      <c r="B90" s="3"/>
      <c r="C90" s="22" t="s">
        <v>63</v>
      </c>
      <c r="D90" s="2"/>
      <c r="E90" s="97"/>
      <c r="F90" s="5"/>
      <c r="G90" s="5"/>
      <c r="H90" s="5"/>
    </row>
    <row r="91" spans="1:8" s="11" customFormat="1" x14ac:dyDescent="0.25">
      <c r="A91" s="3">
        <v>1</v>
      </c>
      <c r="B91" s="3"/>
      <c r="C91" s="110" t="s">
        <v>26</v>
      </c>
      <c r="D91" s="2">
        <v>340</v>
      </c>
      <c r="E91" s="5">
        <v>76</v>
      </c>
      <c r="F91" s="111">
        <v>10</v>
      </c>
      <c r="G91" s="8">
        <f t="shared" ref="G91:G100" si="2">ROUND(H91/D91,0)</f>
        <v>2</v>
      </c>
      <c r="H91" s="5">
        <f t="shared" ref="H91:H100" si="3">ROUND(E91*F91,0)</f>
        <v>760</v>
      </c>
    </row>
    <row r="92" spans="1:8" s="11" customFormat="1" x14ac:dyDescent="0.25">
      <c r="A92" s="3">
        <v>1</v>
      </c>
      <c r="B92" s="3"/>
      <c r="C92" s="110" t="s">
        <v>18</v>
      </c>
      <c r="D92" s="2">
        <v>340</v>
      </c>
      <c r="E92" s="5">
        <v>100</v>
      </c>
      <c r="F92" s="111">
        <v>3.1</v>
      </c>
      <c r="G92" s="8">
        <f t="shared" si="2"/>
        <v>1</v>
      </c>
      <c r="H92" s="5">
        <f t="shared" si="3"/>
        <v>310</v>
      </c>
    </row>
    <row r="93" spans="1:8" s="11" customFormat="1" x14ac:dyDescent="0.25">
      <c r="A93" s="3">
        <v>1</v>
      </c>
      <c r="B93" s="3"/>
      <c r="C93" s="110" t="s">
        <v>36</v>
      </c>
      <c r="D93" s="2">
        <v>340</v>
      </c>
      <c r="E93" s="5">
        <v>20</v>
      </c>
      <c r="F93" s="111">
        <v>12</v>
      </c>
      <c r="G93" s="8">
        <f t="shared" si="2"/>
        <v>1</v>
      </c>
      <c r="H93" s="5">
        <f t="shared" si="3"/>
        <v>240</v>
      </c>
    </row>
    <row r="94" spans="1:8" s="11" customFormat="1" x14ac:dyDescent="0.25">
      <c r="A94" s="3">
        <v>1</v>
      </c>
      <c r="B94" s="3"/>
      <c r="C94" s="110" t="s">
        <v>42</v>
      </c>
      <c r="D94" s="2">
        <v>340</v>
      </c>
      <c r="E94" s="5">
        <v>37</v>
      </c>
      <c r="F94" s="111">
        <v>7</v>
      </c>
      <c r="G94" s="8">
        <f t="shared" si="2"/>
        <v>1</v>
      </c>
      <c r="H94" s="5">
        <f t="shared" si="3"/>
        <v>259</v>
      </c>
    </row>
    <row r="95" spans="1:8" s="11" customFormat="1" x14ac:dyDescent="0.25">
      <c r="A95" s="3">
        <v>1</v>
      </c>
      <c r="B95" s="3"/>
      <c r="C95" s="110" t="s">
        <v>57</v>
      </c>
      <c r="D95" s="2">
        <v>340</v>
      </c>
      <c r="E95" s="5">
        <v>88</v>
      </c>
      <c r="F95" s="111">
        <v>10</v>
      </c>
      <c r="G95" s="8">
        <f t="shared" si="2"/>
        <v>3</v>
      </c>
      <c r="H95" s="5">
        <f t="shared" si="3"/>
        <v>880</v>
      </c>
    </row>
    <row r="96" spans="1:8" s="11" customFormat="1" x14ac:dyDescent="0.25">
      <c r="A96" s="3">
        <v>1</v>
      </c>
      <c r="B96" s="3"/>
      <c r="C96" s="110" t="s">
        <v>7</v>
      </c>
      <c r="D96" s="2">
        <v>340</v>
      </c>
      <c r="E96" s="5">
        <v>100</v>
      </c>
      <c r="F96" s="111">
        <v>7.6</v>
      </c>
      <c r="G96" s="8">
        <f t="shared" si="2"/>
        <v>2</v>
      </c>
      <c r="H96" s="5">
        <f t="shared" si="3"/>
        <v>760</v>
      </c>
    </row>
    <row r="97" spans="1:8" s="11" customFormat="1" x14ac:dyDescent="0.25">
      <c r="A97" s="3">
        <v>1</v>
      </c>
      <c r="B97" s="3"/>
      <c r="C97" s="110" t="s">
        <v>29</v>
      </c>
      <c r="D97" s="2">
        <v>340</v>
      </c>
      <c r="E97" s="5">
        <v>224</v>
      </c>
      <c r="F97" s="112">
        <v>9.5</v>
      </c>
      <c r="G97" s="8">
        <f t="shared" si="2"/>
        <v>6</v>
      </c>
      <c r="H97" s="5">
        <f t="shared" si="3"/>
        <v>2128</v>
      </c>
    </row>
    <row r="98" spans="1:8" s="11" customFormat="1" x14ac:dyDescent="0.25">
      <c r="A98" s="3">
        <v>1</v>
      </c>
      <c r="B98" s="3"/>
      <c r="C98" s="110" t="s">
        <v>24</v>
      </c>
      <c r="D98" s="2">
        <v>340</v>
      </c>
      <c r="E98" s="5">
        <v>24</v>
      </c>
      <c r="F98" s="112">
        <v>11</v>
      </c>
      <c r="G98" s="8">
        <f t="shared" si="2"/>
        <v>1</v>
      </c>
      <c r="H98" s="5">
        <f t="shared" si="3"/>
        <v>264</v>
      </c>
    </row>
    <row r="99" spans="1:8" s="11" customFormat="1" x14ac:dyDescent="0.25">
      <c r="A99" s="3">
        <v>1</v>
      </c>
      <c r="B99" s="3"/>
      <c r="C99" s="110" t="s">
        <v>10</v>
      </c>
      <c r="D99" s="2">
        <v>340</v>
      </c>
      <c r="E99" s="5">
        <v>22</v>
      </c>
      <c r="F99" s="112">
        <v>9.8000000000000007</v>
      </c>
      <c r="G99" s="8">
        <f t="shared" si="2"/>
        <v>1</v>
      </c>
      <c r="H99" s="5">
        <f t="shared" si="3"/>
        <v>216</v>
      </c>
    </row>
    <row r="100" spans="1:8" s="11" customFormat="1" x14ac:dyDescent="0.25">
      <c r="A100" s="3">
        <v>1</v>
      </c>
      <c r="B100" s="3"/>
      <c r="C100" s="110" t="s">
        <v>27</v>
      </c>
      <c r="D100" s="2">
        <v>340</v>
      </c>
      <c r="E100" s="5">
        <v>37</v>
      </c>
      <c r="F100" s="112">
        <v>8.1999999999999993</v>
      </c>
      <c r="G100" s="8">
        <f t="shared" si="2"/>
        <v>1</v>
      </c>
      <c r="H100" s="5">
        <f t="shared" si="3"/>
        <v>303</v>
      </c>
    </row>
    <row r="101" spans="1:8" s="118" customFormat="1" ht="17.25" customHeight="1" x14ac:dyDescent="0.25">
      <c r="A101" s="3">
        <v>1</v>
      </c>
      <c r="B101" s="3"/>
      <c r="C101" s="113" t="s">
        <v>8</v>
      </c>
      <c r="D101" s="114"/>
      <c r="E101" s="115">
        <v>728</v>
      </c>
      <c r="F101" s="116">
        <f>H101/E101</f>
        <v>8.4065934065934069</v>
      </c>
      <c r="G101" s="117">
        <f>SUM(G91:G100)</f>
        <v>19</v>
      </c>
      <c r="H101" s="117">
        <f>SUM(H91:H100)</f>
        <v>6120</v>
      </c>
    </row>
    <row r="102" spans="1:8" s="11" customFormat="1" ht="18" customHeight="1" x14ac:dyDescent="0.25">
      <c r="A102" s="3">
        <v>1</v>
      </c>
      <c r="B102" s="3"/>
      <c r="C102" s="22" t="s">
        <v>47</v>
      </c>
      <c r="D102" s="2"/>
      <c r="E102" s="97"/>
      <c r="F102" s="112"/>
      <c r="G102" s="8"/>
      <c r="H102" s="5"/>
    </row>
    <row r="103" spans="1:8" s="11" customFormat="1" x14ac:dyDescent="0.25">
      <c r="A103" s="3">
        <v>1</v>
      </c>
      <c r="B103" s="3"/>
      <c r="C103" s="23" t="s">
        <v>38</v>
      </c>
      <c r="D103" s="2">
        <v>240</v>
      </c>
      <c r="E103" s="5">
        <v>21</v>
      </c>
      <c r="F103" s="112">
        <v>10</v>
      </c>
      <c r="G103" s="8">
        <f>ROUND(H103/D103,0)</f>
        <v>1</v>
      </c>
      <c r="H103" s="5">
        <f>ROUND(E103*F103,0)</f>
        <v>210</v>
      </c>
    </row>
    <row r="104" spans="1:8" s="11" customFormat="1" x14ac:dyDescent="0.25">
      <c r="A104" s="3">
        <v>1</v>
      </c>
      <c r="B104" s="3"/>
      <c r="C104" s="23" t="s">
        <v>57</v>
      </c>
      <c r="D104" s="2">
        <v>240</v>
      </c>
      <c r="E104" s="5">
        <v>360</v>
      </c>
      <c r="F104" s="112">
        <v>10</v>
      </c>
      <c r="G104" s="8">
        <f>ROUND(H104/D104,0)</f>
        <v>15</v>
      </c>
      <c r="H104" s="5">
        <f>ROUND(E104*F104,0)</f>
        <v>3600</v>
      </c>
    </row>
    <row r="105" spans="1:8" s="11" customFormat="1" ht="18" customHeight="1" x14ac:dyDescent="0.25">
      <c r="A105" s="3">
        <v>1</v>
      </c>
      <c r="B105" s="3"/>
      <c r="C105" s="23" t="s">
        <v>28</v>
      </c>
      <c r="D105" s="119">
        <v>240</v>
      </c>
      <c r="E105" s="5">
        <v>204</v>
      </c>
      <c r="F105" s="112">
        <v>8.5</v>
      </c>
      <c r="G105" s="8">
        <f>ROUND(H105/D105,0)</f>
        <v>7</v>
      </c>
      <c r="H105" s="5">
        <f>ROUND(E105*F105,0)</f>
        <v>1734</v>
      </c>
    </row>
    <row r="106" spans="1:8" s="11" customFormat="1" ht="18" customHeight="1" x14ac:dyDescent="0.25">
      <c r="A106" s="3">
        <v>1</v>
      </c>
      <c r="B106" s="3"/>
      <c r="C106" s="24" t="s">
        <v>64</v>
      </c>
      <c r="D106" s="119"/>
      <c r="E106" s="120">
        <v>585</v>
      </c>
      <c r="F106" s="116">
        <f>H106/E106</f>
        <v>9.476923076923077</v>
      </c>
      <c r="G106" s="121">
        <f>SUM(G103:G105)</f>
        <v>23</v>
      </c>
      <c r="H106" s="121">
        <f>SUM(H103:H105)</f>
        <v>5544</v>
      </c>
    </row>
    <row r="107" spans="1:8" ht="21" customHeight="1" x14ac:dyDescent="0.25">
      <c r="A107" s="3">
        <v>1</v>
      </c>
      <c r="C107" s="25" t="s">
        <v>58</v>
      </c>
      <c r="D107" s="26"/>
      <c r="E107" s="106">
        <f>E101+E106</f>
        <v>1313</v>
      </c>
      <c r="F107" s="116">
        <f>H107/E107</f>
        <v>8.8834729626808837</v>
      </c>
      <c r="G107" s="10">
        <f>G101+G106</f>
        <v>42</v>
      </c>
      <c r="H107" s="10">
        <f>H101+H106</f>
        <v>11664</v>
      </c>
    </row>
    <row r="108" spans="1:8" ht="15.75" x14ac:dyDescent="0.25">
      <c r="C108" s="25"/>
      <c r="D108" s="26"/>
      <c r="E108" s="106"/>
      <c r="F108" s="116"/>
      <c r="G108" s="10"/>
      <c r="H108" s="10"/>
    </row>
    <row r="109" spans="1:8" ht="30" x14ac:dyDescent="0.25">
      <c r="C109" s="23" t="s">
        <v>164</v>
      </c>
      <c r="D109" s="26"/>
      <c r="E109" s="97"/>
      <c r="F109" s="116"/>
      <c r="G109" s="10"/>
      <c r="H109" s="10"/>
    </row>
    <row r="110" spans="1:8" ht="30" x14ac:dyDescent="0.25">
      <c r="C110" s="23" t="s">
        <v>165</v>
      </c>
      <c r="D110" s="26"/>
      <c r="E110" s="97"/>
      <c r="F110" s="116"/>
      <c r="G110" s="10"/>
      <c r="H110" s="10"/>
    </row>
    <row r="111" spans="1:8" ht="30" x14ac:dyDescent="0.25">
      <c r="C111" s="23" t="s">
        <v>166</v>
      </c>
      <c r="D111" s="26"/>
      <c r="E111" s="97"/>
      <c r="F111" s="116"/>
      <c r="G111" s="10"/>
      <c r="H111" s="10"/>
    </row>
    <row r="112" spans="1:8" ht="32.25" customHeight="1" x14ac:dyDescent="0.25">
      <c r="C112" s="27" t="s">
        <v>162</v>
      </c>
      <c r="D112" s="26"/>
      <c r="E112" s="106">
        <f>SUM(E109:E111)</f>
        <v>0</v>
      </c>
      <c r="F112" s="116"/>
      <c r="G112" s="10"/>
      <c r="H112" s="10"/>
    </row>
    <row r="113" spans="1:8" ht="31.5" customHeight="1" x14ac:dyDescent="0.25">
      <c r="A113" s="3">
        <v>1</v>
      </c>
      <c r="C113" s="122" t="s">
        <v>69</v>
      </c>
      <c r="D113" s="26"/>
      <c r="E113" s="109">
        <v>1300</v>
      </c>
      <c r="F113" s="28"/>
      <c r="G113" s="10"/>
      <c r="H113" s="10"/>
    </row>
    <row r="114" spans="1:8" ht="30" customHeight="1" x14ac:dyDescent="0.25">
      <c r="A114" s="3">
        <v>1</v>
      </c>
      <c r="C114" s="122" t="s">
        <v>70</v>
      </c>
      <c r="D114" s="26"/>
      <c r="E114" s="109">
        <v>12116</v>
      </c>
      <c r="F114" s="28"/>
      <c r="G114" s="10"/>
      <c r="H114" s="10"/>
    </row>
    <row r="115" spans="1:8" ht="15.75" x14ac:dyDescent="0.25">
      <c r="A115" s="3">
        <v>1</v>
      </c>
      <c r="C115" s="122" t="s">
        <v>78</v>
      </c>
      <c r="D115" s="26"/>
      <c r="E115" s="109">
        <v>10</v>
      </c>
      <c r="F115" s="28"/>
      <c r="G115" s="10"/>
      <c r="H115" s="10"/>
    </row>
    <row r="116" spans="1:8" ht="15.75" x14ac:dyDescent="0.25">
      <c r="C116" s="122" t="s">
        <v>109</v>
      </c>
      <c r="D116" s="26"/>
      <c r="E116" s="109">
        <v>100</v>
      </c>
      <c r="F116" s="28"/>
      <c r="G116" s="10"/>
      <c r="H116" s="10"/>
    </row>
    <row r="117" spans="1:8" ht="47.25" x14ac:dyDescent="0.25">
      <c r="A117" s="3">
        <v>1</v>
      </c>
      <c r="C117" s="122" t="s">
        <v>103</v>
      </c>
      <c r="D117" s="26"/>
      <c r="E117" s="109">
        <v>7300</v>
      </c>
      <c r="F117" s="109"/>
      <c r="G117" s="109"/>
      <c r="H117" s="109"/>
    </row>
    <row r="118" spans="1:8" ht="21" customHeight="1" x14ac:dyDescent="0.25">
      <c r="A118" s="3">
        <v>1</v>
      </c>
      <c r="C118" s="123" t="s">
        <v>65</v>
      </c>
      <c r="D118" s="124"/>
      <c r="E118" s="125">
        <v>9125</v>
      </c>
      <c r="F118" s="126"/>
      <c r="G118" s="127"/>
      <c r="H118" s="127"/>
    </row>
    <row r="119" spans="1:8" ht="31.5" x14ac:dyDescent="0.25">
      <c r="C119" s="122" t="s">
        <v>181</v>
      </c>
      <c r="D119" s="124"/>
      <c r="E119" s="109">
        <v>100</v>
      </c>
      <c r="F119" s="28"/>
      <c r="G119" s="10"/>
      <c r="H119" s="10"/>
    </row>
    <row r="120" spans="1:8" ht="21" customHeight="1" thickBot="1" x14ac:dyDescent="0.3">
      <c r="C120" s="128" t="s">
        <v>102</v>
      </c>
      <c r="D120" s="129"/>
      <c r="E120" s="130">
        <f>SUM(E113:E119)</f>
        <v>30051</v>
      </c>
      <c r="F120" s="131"/>
      <c r="G120" s="132"/>
      <c r="H120" s="133"/>
    </row>
    <row r="121" spans="1:8" s="136" customFormat="1" ht="19.5" customHeight="1" thickBot="1" x14ac:dyDescent="0.3">
      <c r="A121" s="3">
        <v>1</v>
      </c>
      <c r="B121" s="3"/>
      <c r="C121" s="29" t="s">
        <v>132</v>
      </c>
      <c r="D121" s="30"/>
      <c r="E121" s="134"/>
      <c r="F121" s="31"/>
      <c r="G121" s="135"/>
      <c r="H121" s="31"/>
    </row>
    <row r="792" spans="5:5" x14ac:dyDescent="0.25">
      <c r="E792" s="100" t="e">
        <f>SUM(E300,#REF!,#REF!)</f>
        <v>#REF!</v>
      </c>
    </row>
  </sheetData>
  <sheetProtection selectLockedCells="1" selectUnlockedCells="1"/>
  <autoFilter ref="C8:I121"/>
  <sortState ref="C424:H463">
    <sortCondition ref="C424:C463"/>
  </sortState>
  <mergeCells count="8">
    <mergeCell ref="G1:H1"/>
    <mergeCell ref="F2:H2"/>
    <mergeCell ref="C3:H4"/>
    <mergeCell ref="E5:E7"/>
    <mergeCell ref="G5:G7"/>
    <mergeCell ref="H5:H7"/>
    <mergeCell ref="D5:D7"/>
    <mergeCell ref="F5:F7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J187"/>
  <sheetViews>
    <sheetView topLeftCell="D1" zoomScale="85" zoomScaleNormal="85" zoomScaleSheetLayoutView="85" workbookViewId="0">
      <pane ySplit="8" topLeftCell="A9" activePane="bottomLeft" state="frozen"/>
      <selection activeCell="C1" sqref="C1"/>
      <selection pane="bottomLeft" activeCell="G2" sqref="G2:I2"/>
    </sheetView>
  </sheetViews>
  <sheetFormatPr defaultColWidth="9.140625" defaultRowHeight="15" x14ac:dyDescent="0.25"/>
  <cols>
    <col min="1" max="1" width="4.42578125" style="140" hidden="1" customWidth="1"/>
    <col min="2" max="3" width="9.85546875" style="140" hidden="1" customWidth="1"/>
    <col min="4" max="4" width="48.140625" style="67" customWidth="1"/>
    <col min="5" max="5" width="11.140625" style="67" customWidth="1"/>
    <col min="6" max="6" width="14.28515625" style="67" customWidth="1"/>
    <col min="7" max="7" width="13.5703125" style="140" customWidth="1"/>
    <col min="8" max="8" width="13" style="140" bestFit="1" customWidth="1"/>
    <col min="9" max="9" width="12.140625" style="140" customWidth="1"/>
    <col min="10" max="10" width="11.140625" style="141" customWidth="1"/>
    <col min="11" max="11" width="9.7109375" style="140" bestFit="1" customWidth="1"/>
    <col min="12" max="12" width="9.140625" style="140"/>
    <col min="13" max="13" width="21.5703125" style="140" customWidth="1"/>
    <col min="14" max="16384" width="9.140625" style="140"/>
  </cols>
  <sheetData>
    <row r="1" spans="1:10" s="137" customFormat="1" ht="15.75" customHeight="1" x14ac:dyDescent="0.25">
      <c r="D1" s="77"/>
      <c r="E1" s="138"/>
      <c r="F1" s="138"/>
      <c r="G1" s="271" t="s">
        <v>184</v>
      </c>
      <c r="H1" s="271"/>
      <c r="I1" s="271"/>
      <c r="J1" s="139"/>
    </row>
    <row r="2" spans="1:10" s="137" customFormat="1" ht="30.75" customHeight="1" x14ac:dyDescent="0.25">
      <c r="D2" s="77"/>
      <c r="E2" s="138"/>
      <c r="F2" s="138"/>
      <c r="G2" s="272" t="s">
        <v>185</v>
      </c>
      <c r="H2" s="272"/>
      <c r="I2" s="272"/>
      <c r="J2" s="139"/>
    </row>
    <row r="3" spans="1:10" s="137" customFormat="1" ht="15.75" x14ac:dyDescent="0.25">
      <c r="D3" s="257" t="s">
        <v>175</v>
      </c>
      <c r="E3" s="258"/>
      <c r="F3" s="258"/>
      <c r="G3" s="258"/>
      <c r="H3" s="258"/>
      <c r="I3" s="258"/>
      <c r="J3" s="139"/>
    </row>
    <row r="4" spans="1:10" ht="15.75" thickBot="1" x14ac:dyDescent="0.3">
      <c r="D4" s="258"/>
      <c r="E4" s="258"/>
      <c r="F4" s="258"/>
      <c r="G4" s="258"/>
      <c r="H4" s="258"/>
      <c r="I4" s="258"/>
    </row>
    <row r="5" spans="1:10" ht="18.75" x14ac:dyDescent="0.3">
      <c r="D5" s="142" t="s">
        <v>74</v>
      </c>
      <c r="E5" s="262" t="s">
        <v>1</v>
      </c>
      <c r="F5" s="273" t="s">
        <v>95</v>
      </c>
      <c r="G5" s="268" t="s">
        <v>0</v>
      </c>
      <c r="H5" s="262" t="s">
        <v>2</v>
      </c>
      <c r="I5" s="265" t="s">
        <v>79</v>
      </c>
    </row>
    <row r="6" spans="1:10" ht="29.25" customHeight="1" x14ac:dyDescent="0.3">
      <c r="D6" s="143"/>
      <c r="E6" s="263"/>
      <c r="F6" s="274"/>
      <c r="G6" s="269"/>
      <c r="H6" s="263"/>
      <c r="I6" s="266"/>
    </row>
    <row r="7" spans="1:10" ht="26.25" customHeight="1" thickBot="1" x14ac:dyDescent="0.3">
      <c r="D7" s="144" t="s">
        <v>3</v>
      </c>
      <c r="E7" s="264"/>
      <c r="F7" s="275"/>
      <c r="G7" s="270"/>
      <c r="H7" s="264"/>
      <c r="I7" s="267"/>
      <c r="J7" s="145"/>
    </row>
    <row r="8" spans="1:10" s="3" customFormat="1" ht="15.75" thickBot="1" x14ac:dyDescent="0.3">
      <c r="D8" s="146">
        <v>1</v>
      </c>
      <c r="E8" s="73">
        <v>2</v>
      </c>
      <c r="F8" s="147"/>
      <c r="G8" s="90">
        <v>4</v>
      </c>
      <c r="H8" s="90">
        <v>5</v>
      </c>
      <c r="I8" s="90">
        <v>6</v>
      </c>
      <c r="J8" s="148"/>
    </row>
    <row r="9" spans="1:10" s="149" customFormat="1" x14ac:dyDescent="0.25">
      <c r="A9" s="149">
        <v>1</v>
      </c>
      <c r="B9" s="4" t="s">
        <v>134</v>
      </c>
      <c r="C9" s="149">
        <v>1</v>
      </c>
      <c r="D9" s="150" t="s">
        <v>60</v>
      </c>
      <c r="E9" s="66"/>
      <c r="F9" s="151"/>
      <c r="G9" s="152"/>
      <c r="H9" s="152"/>
      <c r="I9" s="152"/>
      <c r="J9" s="132"/>
    </row>
    <row r="10" spans="1:10" s="149" customFormat="1" x14ac:dyDescent="0.25">
      <c r="A10" s="149">
        <v>1</v>
      </c>
      <c r="B10" s="4" t="s">
        <v>134</v>
      </c>
      <c r="C10" s="149">
        <v>1</v>
      </c>
      <c r="D10" s="153" t="s">
        <v>4</v>
      </c>
      <c r="E10" s="54"/>
      <c r="F10" s="44"/>
      <c r="G10" s="8"/>
      <c r="H10" s="8"/>
      <c r="I10" s="8"/>
      <c r="J10" s="132"/>
    </row>
    <row r="11" spans="1:10" s="149" customFormat="1" x14ac:dyDescent="0.25">
      <c r="A11" s="149">
        <v>1</v>
      </c>
      <c r="B11" s="4" t="s">
        <v>134</v>
      </c>
      <c r="C11" s="149">
        <v>1</v>
      </c>
      <c r="D11" s="154" t="s">
        <v>22</v>
      </c>
      <c r="E11" s="43">
        <v>300</v>
      </c>
      <c r="F11" s="44">
        <v>1900</v>
      </c>
      <c r="G11" s="42">
        <v>5.7</v>
      </c>
      <c r="H11" s="8">
        <f>ROUND(I11/E11,0)</f>
        <v>36</v>
      </c>
      <c r="I11" s="8">
        <f>ROUND(F11*G11,0)</f>
        <v>10830</v>
      </c>
      <c r="J11" s="132"/>
    </row>
    <row r="12" spans="1:10" x14ac:dyDescent="0.25">
      <c r="A12" s="149">
        <v>1</v>
      </c>
      <c r="B12" s="4" t="s">
        <v>134</v>
      </c>
      <c r="C12" s="149">
        <v>1</v>
      </c>
      <c r="D12" s="155" t="s">
        <v>75</v>
      </c>
      <c r="E12" s="6">
        <v>330</v>
      </c>
      <c r="F12" s="156">
        <v>2</v>
      </c>
      <c r="G12" s="7">
        <v>5</v>
      </c>
      <c r="H12" s="8">
        <f>ROUND(I12/E12,0)</f>
        <v>0</v>
      </c>
      <c r="I12" s="5">
        <f>ROUND(F12*G12,0)</f>
        <v>10</v>
      </c>
    </row>
    <row r="13" spans="1:10" x14ac:dyDescent="0.25">
      <c r="A13" s="149"/>
      <c r="B13" s="4" t="s">
        <v>134</v>
      </c>
      <c r="C13" s="149">
        <v>1</v>
      </c>
      <c r="D13" s="154" t="s">
        <v>19</v>
      </c>
      <c r="E13" s="43">
        <v>340</v>
      </c>
      <c r="F13" s="44">
        <f>1425+45</f>
        <v>1470</v>
      </c>
      <c r="G13" s="42">
        <v>5</v>
      </c>
      <c r="H13" s="8">
        <f>ROUND(I13/E13,0)</f>
        <v>22</v>
      </c>
      <c r="I13" s="8">
        <f>ROUND(F13*G13,0)</f>
        <v>7350</v>
      </c>
    </row>
    <row r="14" spans="1:10" x14ac:dyDescent="0.25">
      <c r="A14" s="149">
        <v>1</v>
      </c>
      <c r="B14" s="4" t="s">
        <v>134</v>
      </c>
      <c r="C14" s="149">
        <v>1</v>
      </c>
      <c r="D14" s="157" t="s">
        <v>5</v>
      </c>
      <c r="E14" s="54"/>
      <c r="F14" s="158">
        <f>SUM(F11:F13)</f>
        <v>3372</v>
      </c>
      <c r="G14" s="28">
        <f>I14/F14</f>
        <v>5.394424673784104</v>
      </c>
      <c r="H14" s="32">
        <f>SUM(H11:H13)</f>
        <v>58</v>
      </c>
      <c r="I14" s="32">
        <f>SUM(I11:I13)</f>
        <v>18190</v>
      </c>
    </row>
    <row r="15" spans="1:10" s="149" customFormat="1" x14ac:dyDescent="0.25">
      <c r="A15" s="149">
        <v>1</v>
      </c>
      <c r="B15" s="4" t="s">
        <v>134</v>
      </c>
      <c r="C15" s="149">
        <v>1</v>
      </c>
      <c r="D15" s="159" t="s">
        <v>76</v>
      </c>
      <c r="E15" s="13"/>
      <c r="F15" s="44"/>
      <c r="G15" s="8"/>
      <c r="H15" s="8"/>
      <c r="I15" s="8"/>
      <c r="J15" s="132"/>
    </row>
    <row r="16" spans="1:10" s="149" customFormat="1" x14ac:dyDescent="0.25">
      <c r="A16" s="149">
        <v>1</v>
      </c>
      <c r="B16" s="4" t="s">
        <v>134</v>
      </c>
      <c r="C16" s="149">
        <v>1</v>
      </c>
      <c r="D16" s="38" t="s">
        <v>145</v>
      </c>
      <c r="E16" s="13"/>
      <c r="F16" s="158">
        <f>F17+F18+F22+F23</f>
        <v>49142</v>
      </c>
      <c r="G16" s="8"/>
      <c r="H16" s="8"/>
      <c r="I16" s="8"/>
      <c r="J16" s="141"/>
    </row>
    <row r="17" spans="1:10" s="149" customFormat="1" x14ac:dyDescent="0.25">
      <c r="B17" s="4" t="s">
        <v>134</v>
      </c>
      <c r="C17" s="149">
        <v>1</v>
      </c>
      <c r="D17" s="15" t="s">
        <v>146</v>
      </c>
      <c r="E17" s="13"/>
      <c r="F17" s="44"/>
      <c r="G17" s="8"/>
      <c r="H17" s="8"/>
      <c r="I17" s="8"/>
      <c r="J17" s="141"/>
    </row>
    <row r="18" spans="1:10" s="149" customFormat="1" ht="30" x14ac:dyDescent="0.25">
      <c r="B18" s="4" t="s">
        <v>134</v>
      </c>
      <c r="C18" s="149">
        <v>1</v>
      </c>
      <c r="D18" s="16" t="s">
        <v>147</v>
      </c>
      <c r="E18" s="13"/>
      <c r="F18" s="44">
        <f>F19+F20/4</f>
        <v>43842</v>
      </c>
      <c r="G18" s="8"/>
      <c r="H18" s="8"/>
      <c r="I18" s="8"/>
      <c r="J18" s="141"/>
    </row>
    <row r="19" spans="1:10" s="11" customFormat="1" x14ac:dyDescent="0.25">
      <c r="A19" s="3"/>
      <c r="B19" s="4" t="s">
        <v>134</v>
      </c>
      <c r="C19" s="149">
        <v>1</v>
      </c>
      <c r="D19" s="15" t="s">
        <v>148</v>
      </c>
      <c r="E19" s="13"/>
      <c r="F19" s="105">
        <v>43842</v>
      </c>
      <c r="G19" s="5"/>
      <c r="H19" s="5"/>
      <c r="I19" s="5"/>
      <c r="J19" s="141"/>
    </row>
    <row r="20" spans="1:10" s="149" customFormat="1" ht="30" x14ac:dyDescent="0.25">
      <c r="B20" s="4" t="s">
        <v>134</v>
      </c>
      <c r="C20" s="149">
        <v>1</v>
      </c>
      <c r="D20" s="15" t="s">
        <v>149</v>
      </c>
      <c r="E20" s="13"/>
      <c r="F20" s="44"/>
      <c r="G20" s="8"/>
      <c r="H20" s="8"/>
      <c r="I20" s="8"/>
      <c r="J20" s="141"/>
    </row>
    <row r="21" spans="1:10" s="149" customFormat="1" ht="45" x14ac:dyDescent="0.25">
      <c r="B21" s="4" t="s">
        <v>134</v>
      </c>
      <c r="C21" s="149">
        <v>1</v>
      </c>
      <c r="D21" s="15" t="s">
        <v>150</v>
      </c>
      <c r="E21" s="13"/>
      <c r="F21" s="44"/>
      <c r="G21" s="8"/>
      <c r="H21" s="8"/>
      <c r="I21" s="8"/>
      <c r="J21" s="141"/>
    </row>
    <row r="22" spans="1:10" s="149" customFormat="1" ht="45" x14ac:dyDescent="0.25">
      <c r="B22" s="4" t="s">
        <v>134</v>
      </c>
      <c r="C22" s="149">
        <v>1</v>
      </c>
      <c r="D22" s="15" t="s">
        <v>157</v>
      </c>
      <c r="E22" s="13"/>
      <c r="F22" s="44"/>
      <c r="G22" s="8"/>
      <c r="H22" s="8"/>
      <c r="I22" s="8"/>
      <c r="J22" s="141"/>
    </row>
    <row r="23" spans="1:10" s="149" customFormat="1" ht="45" x14ac:dyDescent="0.25">
      <c r="B23" s="4" t="s">
        <v>134</v>
      </c>
      <c r="C23" s="149">
        <v>1</v>
      </c>
      <c r="D23" s="15" t="s">
        <v>158</v>
      </c>
      <c r="E23" s="13"/>
      <c r="F23" s="44">
        <v>5300</v>
      </c>
      <c r="G23" s="8"/>
      <c r="H23" s="8"/>
      <c r="I23" s="8"/>
      <c r="J23" s="141"/>
    </row>
    <row r="24" spans="1:10" s="149" customFormat="1" x14ac:dyDescent="0.25">
      <c r="B24" s="4" t="s">
        <v>134</v>
      </c>
      <c r="C24" s="149">
        <v>1</v>
      </c>
      <c r="D24" s="15" t="s">
        <v>151</v>
      </c>
      <c r="E24" s="13"/>
      <c r="F24" s="44">
        <f>F25+F27/9.4</f>
        <v>26611</v>
      </c>
      <c r="G24" s="8"/>
      <c r="H24" s="8"/>
      <c r="I24" s="8"/>
      <c r="J24" s="141"/>
    </row>
    <row r="25" spans="1:10" s="149" customFormat="1" x14ac:dyDescent="0.25">
      <c r="B25" s="4" t="s">
        <v>134</v>
      </c>
      <c r="C25" s="149">
        <v>1</v>
      </c>
      <c r="D25" s="15" t="s">
        <v>152</v>
      </c>
      <c r="E25" s="13"/>
      <c r="F25" s="44">
        <v>26611</v>
      </c>
      <c r="G25" s="8"/>
      <c r="H25" s="8"/>
      <c r="I25" s="8"/>
      <c r="J25" s="141"/>
    </row>
    <row r="26" spans="1:10" s="149" customFormat="1" x14ac:dyDescent="0.25">
      <c r="B26" s="4" t="s">
        <v>134</v>
      </c>
      <c r="C26" s="149">
        <v>1</v>
      </c>
      <c r="D26" s="15" t="s">
        <v>153</v>
      </c>
      <c r="E26" s="13"/>
      <c r="F26" s="44"/>
      <c r="G26" s="8"/>
      <c r="H26" s="8"/>
      <c r="I26" s="8"/>
      <c r="J26" s="141"/>
    </row>
    <row r="27" spans="1:10" s="149" customFormat="1" x14ac:dyDescent="0.25">
      <c r="B27" s="4" t="s">
        <v>134</v>
      </c>
      <c r="C27" s="149">
        <v>1</v>
      </c>
      <c r="D27" s="37" t="s">
        <v>161</v>
      </c>
      <c r="E27" s="13"/>
      <c r="F27" s="44"/>
      <c r="G27" s="8"/>
      <c r="H27" s="8"/>
      <c r="I27" s="8"/>
      <c r="J27" s="141"/>
    </row>
    <row r="28" spans="1:10" s="149" customFormat="1" ht="29.25" x14ac:dyDescent="0.25">
      <c r="B28" s="4" t="s">
        <v>134</v>
      </c>
      <c r="C28" s="149">
        <v>1</v>
      </c>
      <c r="D28" s="14" t="s">
        <v>154</v>
      </c>
      <c r="E28" s="13"/>
      <c r="F28" s="44"/>
      <c r="G28" s="8"/>
      <c r="H28" s="8"/>
      <c r="I28" s="8"/>
      <c r="J28" s="141"/>
    </row>
    <row r="29" spans="1:10" s="149" customFormat="1" x14ac:dyDescent="0.25">
      <c r="B29" s="4" t="s">
        <v>134</v>
      </c>
      <c r="C29" s="149">
        <v>1</v>
      </c>
      <c r="D29" s="17" t="s">
        <v>82</v>
      </c>
      <c r="E29" s="13"/>
      <c r="F29" s="44"/>
      <c r="G29" s="8"/>
      <c r="H29" s="8"/>
      <c r="I29" s="8"/>
      <c r="J29" s="141"/>
    </row>
    <row r="30" spans="1:10" s="149" customFormat="1" ht="57.75" x14ac:dyDescent="0.25">
      <c r="B30" s="4" t="s">
        <v>134</v>
      </c>
      <c r="C30" s="149">
        <v>1</v>
      </c>
      <c r="D30" s="19" t="s">
        <v>160</v>
      </c>
      <c r="E30" s="13"/>
      <c r="F30" s="44">
        <v>550</v>
      </c>
      <c r="G30" s="8"/>
      <c r="H30" s="8"/>
      <c r="I30" s="8"/>
      <c r="J30" s="141"/>
    </row>
    <row r="31" spans="1:10" s="149" customFormat="1" x14ac:dyDescent="0.25">
      <c r="B31" s="4"/>
      <c r="C31" s="149">
        <v>1</v>
      </c>
      <c r="D31" s="18" t="s">
        <v>101</v>
      </c>
      <c r="E31" s="13"/>
      <c r="F31" s="158">
        <f>F32+F33</f>
        <v>3100</v>
      </c>
      <c r="G31" s="8"/>
      <c r="H31" s="8"/>
      <c r="I31" s="8"/>
      <c r="J31" s="141"/>
    </row>
    <row r="32" spans="1:10" s="149" customFormat="1" ht="60" x14ac:dyDescent="0.25">
      <c r="B32" s="4"/>
      <c r="C32" s="149">
        <v>1</v>
      </c>
      <c r="D32" s="107" t="s">
        <v>140</v>
      </c>
      <c r="E32" s="13"/>
      <c r="F32" s="44">
        <v>2000</v>
      </c>
      <c r="G32" s="8"/>
      <c r="H32" s="8"/>
      <c r="I32" s="8"/>
      <c r="J32" s="141"/>
    </row>
    <row r="33" spans="1:10" s="46" customFormat="1" ht="45" x14ac:dyDescent="0.25">
      <c r="A33" s="4"/>
      <c r="B33" s="4"/>
      <c r="C33" s="149">
        <v>1</v>
      </c>
      <c r="D33" s="107" t="s">
        <v>167</v>
      </c>
      <c r="E33" s="13"/>
      <c r="F33" s="44">
        <v>1100</v>
      </c>
      <c r="G33" s="56"/>
      <c r="H33" s="56"/>
      <c r="I33" s="32"/>
      <c r="J33" s="141"/>
    </row>
    <row r="34" spans="1:10" s="149" customFormat="1" x14ac:dyDescent="0.25">
      <c r="A34" s="149">
        <v>1</v>
      </c>
      <c r="B34" s="4" t="s">
        <v>134</v>
      </c>
      <c r="C34" s="149">
        <v>1</v>
      </c>
      <c r="D34" s="19" t="s">
        <v>122</v>
      </c>
      <c r="E34" s="13"/>
      <c r="F34" s="158">
        <f>F16</f>
        <v>49142</v>
      </c>
      <c r="G34" s="8"/>
      <c r="H34" s="8"/>
      <c r="I34" s="8"/>
      <c r="J34" s="132"/>
    </row>
    <row r="35" spans="1:10" s="149" customFormat="1" x14ac:dyDescent="0.25">
      <c r="A35" s="149">
        <v>1</v>
      </c>
      <c r="B35" s="4" t="s">
        <v>134</v>
      </c>
      <c r="C35" s="149">
        <v>1</v>
      </c>
      <c r="D35" s="19" t="s">
        <v>124</v>
      </c>
      <c r="E35" s="13"/>
      <c r="F35" s="158">
        <f>F24</f>
        <v>26611</v>
      </c>
      <c r="G35" s="8"/>
      <c r="H35" s="8"/>
      <c r="I35" s="8"/>
      <c r="J35" s="132"/>
    </row>
    <row r="36" spans="1:10" s="149" customFormat="1" ht="29.25" x14ac:dyDescent="0.25">
      <c r="A36" s="149">
        <v>1</v>
      </c>
      <c r="B36" s="4" t="s">
        <v>134</v>
      </c>
      <c r="C36" s="149">
        <v>1</v>
      </c>
      <c r="D36" s="19" t="s">
        <v>125</v>
      </c>
      <c r="E36" s="13"/>
      <c r="F36" s="158">
        <f>F30+F28</f>
        <v>550</v>
      </c>
      <c r="G36" s="8"/>
      <c r="H36" s="8"/>
      <c r="I36" s="8"/>
      <c r="J36" s="132"/>
    </row>
    <row r="37" spans="1:10" s="149" customFormat="1" x14ac:dyDescent="0.25">
      <c r="A37" s="149">
        <v>1</v>
      </c>
      <c r="B37" s="4" t="s">
        <v>134</v>
      </c>
      <c r="C37" s="149">
        <v>1</v>
      </c>
      <c r="D37" s="20" t="s">
        <v>77</v>
      </c>
      <c r="E37" s="13"/>
      <c r="F37" s="158">
        <f>F34+F36+F25*2.9+F27/4.2</f>
        <v>126863.9</v>
      </c>
      <c r="G37" s="8"/>
      <c r="H37" s="8"/>
      <c r="I37" s="8"/>
      <c r="J37" s="132"/>
    </row>
    <row r="38" spans="1:10" s="149" customFormat="1" x14ac:dyDescent="0.25">
      <c r="A38" s="149">
        <v>1</v>
      </c>
      <c r="B38" s="4" t="s">
        <v>134</v>
      </c>
      <c r="C38" s="149">
        <v>1</v>
      </c>
      <c r="D38" s="160" t="s">
        <v>6</v>
      </c>
      <c r="E38" s="54"/>
      <c r="F38" s="44"/>
      <c r="G38" s="8"/>
      <c r="H38" s="8"/>
      <c r="I38" s="8"/>
      <c r="J38" s="132"/>
    </row>
    <row r="39" spans="1:10" s="149" customFormat="1" x14ac:dyDescent="0.25">
      <c r="A39" s="149">
        <v>1</v>
      </c>
      <c r="B39" s="4" t="s">
        <v>134</v>
      </c>
      <c r="C39" s="149">
        <v>1</v>
      </c>
      <c r="D39" s="161" t="s">
        <v>15</v>
      </c>
      <c r="E39" s="43"/>
      <c r="F39" s="158"/>
      <c r="G39" s="28"/>
      <c r="H39" s="32"/>
      <c r="I39" s="32"/>
      <c r="J39" s="132"/>
    </row>
    <row r="40" spans="1:10" s="149" customFormat="1" x14ac:dyDescent="0.25">
      <c r="A40" s="149">
        <v>1</v>
      </c>
      <c r="B40" s="4" t="s">
        <v>134</v>
      </c>
      <c r="C40" s="149">
        <v>1</v>
      </c>
      <c r="D40" s="162" t="s">
        <v>18</v>
      </c>
      <c r="E40" s="43">
        <v>240</v>
      </c>
      <c r="F40" s="44">
        <v>355</v>
      </c>
      <c r="G40" s="42">
        <v>5</v>
      </c>
      <c r="H40" s="8">
        <f>ROUND(I40/E40,0)</f>
        <v>7</v>
      </c>
      <c r="I40" s="8">
        <f>ROUND(F40*G40,0)</f>
        <v>1775</v>
      </c>
      <c r="J40" s="132"/>
    </row>
    <row r="41" spans="1:10" s="149" customFormat="1" x14ac:dyDescent="0.25">
      <c r="A41" s="149">
        <v>1</v>
      </c>
      <c r="B41" s="4" t="s">
        <v>134</v>
      </c>
      <c r="C41" s="149">
        <v>1</v>
      </c>
      <c r="D41" s="163" t="s">
        <v>19</v>
      </c>
      <c r="E41" s="43">
        <v>240</v>
      </c>
      <c r="F41" s="44">
        <v>1000</v>
      </c>
      <c r="G41" s="42">
        <v>7.1</v>
      </c>
      <c r="H41" s="8">
        <f>ROUND(I41/E41,0)</f>
        <v>30</v>
      </c>
      <c r="I41" s="8">
        <f>ROUND(F41*G41,0)</f>
        <v>7100</v>
      </c>
      <c r="J41" s="132"/>
    </row>
    <row r="42" spans="1:10" s="149" customFormat="1" x14ac:dyDescent="0.25">
      <c r="A42" s="149">
        <v>1</v>
      </c>
      <c r="B42" s="4" t="s">
        <v>134</v>
      </c>
      <c r="C42" s="149">
        <v>1</v>
      </c>
      <c r="D42" s="164" t="s">
        <v>64</v>
      </c>
      <c r="E42" s="61"/>
      <c r="F42" s="165">
        <v>1355</v>
      </c>
      <c r="G42" s="28">
        <f>I42/F42</f>
        <v>6.5498154981549819</v>
      </c>
      <c r="H42" s="166">
        <f>H40+H41</f>
        <v>37</v>
      </c>
      <c r="I42" s="166">
        <f>I40+I41</f>
        <v>8875</v>
      </c>
      <c r="J42" s="132"/>
    </row>
    <row r="43" spans="1:10" x14ac:dyDescent="0.25">
      <c r="A43" s="149">
        <v>1</v>
      </c>
      <c r="B43" s="4" t="s">
        <v>134</v>
      </c>
      <c r="C43" s="149">
        <v>1</v>
      </c>
      <c r="D43" s="167" t="s">
        <v>58</v>
      </c>
      <c r="E43" s="168"/>
      <c r="F43" s="158">
        <f>F42</f>
        <v>1355</v>
      </c>
      <c r="G43" s="28">
        <f>I43/F43</f>
        <v>6.5498154981549819</v>
      </c>
      <c r="H43" s="32">
        <f t="shared" ref="H43:I43" si="0">H42</f>
        <v>37</v>
      </c>
      <c r="I43" s="32">
        <f t="shared" si="0"/>
        <v>8875</v>
      </c>
    </row>
    <row r="44" spans="1:10" s="174" customFormat="1" ht="15.75" thickBot="1" x14ac:dyDescent="0.3">
      <c r="A44" s="149">
        <v>1</v>
      </c>
      <c r="B44" s="4" t="s">
        <v>134</v>
      </c>
      <c r="C44" s="149">
        <v>1</v>
      </c>
      <c r="D44" s="169" t="s">
        <v>132</v>
      </c>
      <c r="E44" s="170"/>
      <c r="F44" s="171"/>
      <c r="G44" s="172"/>
      <c r="H44" s="172"/>
      <c r="I44" s="172"/>
      <c r="J44" s="173"/>
    </row>
    <row r="45" spans="1:10" x14ac:dyDescent="0.25">
      <c r="A45" s="149">
        <v>1</v>
      </c>
      <c r="B45" s="149"/>
      <c r="C45" s="149">
        <v>1</v>
      </c>
      <c r="D45" s="175"/>
      <c r="E45" s="176"/>
      <c r="F45" s="151"/>
      <c r="G45" s="152"/>
      <c r="H45" s="152"/>
      <c r="I45" s="152"/>
    </row>
    <row r="46" spans="1:10" x14ac:dyDescent="0.25">
      <c r="A46" s="4" t="s">
        <v>135</v>
      </c>
      <c r="B46" s="4" t="s">
        <v>135</v>
      </c>
      <c r="C46" s="149">
        <v>1</v>
      </c>
      <c r="D46" s="177" t="s">
        <v>61</v>
      </c>
      <c r="E46" s="54"/>
      <c r="F46" s="44"/>
      <c r="G46" s="8"/>
      <c r="H46" s="8"/>
      <c r="I46" s="8"/>
    </row>
    <row r="47" spans="1:10" x14ac:dyDescent="0.25">
      <c r="A47" s="4" t="s">
        <v>135</v>
      </c>
      <c r="B47" s="4" t="s">
        <v>135</v>
      </c>
      <c r="C47" s="149">
        <v>1</v>
      </c>
      <c r="D47" s="153" t="s">
        <v>4</v>
      </c>
      <c r="E47" s="54"/>
      <c r="F47" s="44"/>
      <c r="G47" s="8"/>
      <c r="H47" s="8"/>
      <c r="I47" s="8"/>
    </row>
    <row r="48" spans="1:10" x14ac:dyDescent="0.25">
      <c r="A48" s="4" t="s">
        <v>135</v>
      </c>
      <c r="B48" s="4" t="s">
        <v>135</v>
      </c>
      <c r="C48" s="149">
        <v>1</v>
      </c>
      <c r="D48" s="154" t="s">
        <v>18</v>
      </c>
      <c r="E48" s="43">
        <v>340</v>
      </c>
      <c r="F48" s="44">
        <v>290</v>
      </c>
      <c r="G48" s="42">
        <v>3.2</v>
      </c>
      <c r="H48" s="8">
        <f>ROUND(I48/E48,0)</f>
        <v>3</v>
      </c>
      <c r="I48" s="8">
        <f>ROUND(F48*G48,0)</f>
        <v>928</v>
      </c>
    </row>
    <row r="49" spans="1:10" x14ac:dyDescent="0.25">
      <c r="A49" s="4" t="s">
        <v>135</v>
      </c>
      <c r="B49" s="4" t="s">
        <v>135</v>
      </c>
      <c r="C49" s="149">
        <v>1</v>
      </c>
      <c r="D49" s="154" t="s">
        <v>9</v>
      </c>
      <c r="E49" s="43">
        <v>340</v>
      </c>
      <c r="F49" s="44">
        <v>294</v>
      </c>
      <c r="G49" s="42">
        <v>3.8</v>
      </c>
      <c r="H49" s="8">
        <f>ROUND(I49/E49,0)</f>
        <v>3</v>
      </c>
      <c r="I49" s="8">
        <f>ROUND(F49*G49,0)</f>
        <v>1117</v>
      </c>
    </row>
    <row r="50" spans="1:10" x14ac:dyDescent="0.25">
      <c r="A50" s="4" t="s">
        <v>135</v>
      </c>
      <c r="B50" s="4" t="s">
        <v>135</v>
      </c>
      <c r="C50" s="149">
        <v>1</v>
      </c>
      <c r="D50" s="157" t="s">
        <v>5</v>
      </c>
      <c r="E50" s="54"/>
      <c r="F50" s="158">
        <f>SUM(F48:F49)</f>
        <v>584</v>
      </c>
      <c r="G50" s="28">
        <f>I50/F50</f>
        <v>3.5017123287671232</v>
      </c>
      <c r="H50" s="32">
        <f>H48+H49</f>
        <v>6</v>
      </c>
      <c r="I50" s="32">
        <f>I48+I49</f>
        <v>2045</v>
      </c>
    </row>
    <row r="51" spans="1:10" s="46" customFormat="1" ht="48" customHeight="1" x14ac:dyDescent="0.25">
      <c r="A51" s="4" t="s">
        <v>135</v>
      </c>
      <c r="B51" s="4" t="s">
        <v>135</v>
      </c>
      <c r="C51" s="149">
        <v>1</v>
      </c>
      <c r="D51" s="55" t="s">
        <v>143</v>
      </c>
      <c r="E51" s="12"/>
      <c r="F51" s="178"/>
      <c r="G51" s="45"/>
      <c r="H51" s="45"/>
      <c r="I51" s="45"/>
      <c r="J51" s="179"/>
    </row>
    <row r="52" spans="1:10" s="46" customFormat="1" x14ac:dyDescent="0.25">
      <c r="A52" s="4" t="s">
        <v>135</v>
      </c>
      <c r="B52" s="4" t="s">
        <v>135</v>
      </c>
      <c r="C52" s="149">
        <v>1</v>
      </c>
      <c r="D52" s="14" t="s">
        <v>111</v>
      </c>
      <c r="E52" s="12"/>
      <c r="F52" s="178">
        <f>F53+F54+F55+F57+F59</f>
        <v>47546</v>
      </c>
      <c r="G52" s="45">
        <v>47546</v>
      </c>
      <c r="H52" s="45"/>
      <c r="I52" s="45"/>
      <c r="J52" s="179"/>
    </row>
    <row r="53" spans="1:10" s="46" customFormat="1" x14ac:dyDescent="0.25">
      <c r="A53" s="4" t="s">
        <v>135</v>
      </c>
      <c r="B53" s="4" t="s">
        <v>135</v>
      </c>
      <c r="C53" s="149">
        <v>1</v>
      </c>
      <c r="D53" s="1" t="s">
        <v>80</v>
      </c>
      <c r="E53" s="12"/>
      <c r="F53" s="47">
        <v>3000</v>
      </c>
      <c r="G53" s="45"/>
      <c r="H53" s="45"/>
      <c r="I53" s="45"/>
      <c r="J53" s="179"/>
    </row>
    <row r="54" spans="1:10" s="46" customFormat="1" ht="30" x14ac:dyDescent="0.25">
      <c r="A54" s="4" t="s">
        <v>135</v>
      </c>
      <c r="B54" s="4" t="s">
        <v>135</v>
      </c>
      <c r="C54" s="149">
        <v>1</v>
      </c>
      <c r="D54" s="1" t="s">
        <v>81</v>
      </c>
      <c r="E54" s="12"/>
      <c r="F54" s="47">
        <v>23950</v>
      </c>
      <c r="G54" s="45"/>
      <c r="H54" s="45"/>
      <c r="I54" s="45"/>
      <c r="J54" s="179"/>
    </row>
    <row r="55" spans="1:10" s="46" customFormat="1" ht="30" x14ac:dyDescent="0.25">
      <c r="A55" s="4" t="s">
        <v>135</v>
      </c>
      <c r="B55" s="4" t="s">
        <v>135</v>
      </c>
      <c r="C55" s="149">
        <v>1</v>
      </c>
      <c r="D55" s="15" t="s">
        <v>180</v>
      </c>
      <c r="E55" s="12"/>
      <c r="F55" s="47">
        <v>4000</v>
      </c>
      <c r="G55" s="45"/>
      <c r="H55" s="45"/>
      <c r="I55" s="45"/>
      <c r="J55" s="179"/>
    </row>
    <row r="56" spans="1:10" s="46" customFormat="1" ht="45" x14ac:dyDescent="0.25">
      <c r="A56" s="4" t="s">
        <v>135</v>
      </c>
      <c r="B56" s="4" t="s">
        <v>135</v>
      </c>
      <c r="C56" s="149">
        <v>1</v>
      </c>
      <c r="D56" s="15" t="s">
        <v>131</v>
      </c>
      <c r="E56" s="12"/>
      <c r="F56" s="178"/>
      <c r="G56" s="45"/>
      <c r="H56" s="45"/>
      <c r="I56" s="45"/>
      <c r="J56" s="179"/>
    </row>
    <row r="57" spans="1:10" s="46" customFormat="1" ht="45" x14ac:dyDescent="0.25">
      <c r="A57" s="4" t="s">
        <v>135</v>
      </c>
      <c r="B57" s="4" t="s">
        <v>135</v>
      </c>
      <c r="C57" s="149">
        <v>1</v>
      </c>
      <c r="D57" s="15" t="s">
        <v>112</v>
      </c>
      <c r="E57" s="12"/>
      <c r="F57" s="47">
        <v>12000</v>
      </c>
      <c r="G57" s="45"/>
      <c r="H57" s="45"/>
      <c r="I57" s="45"/>
      <c r="J57" s="179"/>
    </row>
    <row r="58" spans="1:10" s="46" customFormat="1" ht="75" x14ac:dyDescent="0.25">
      <c r="A58" s="4"/>
      <c r="B58" s="4"/>
      <c r="C58" s="149">
        <v>1</v>
      </c>
      <c r="D58" s="15" t="s">
        <v>176</v>
      </c>
      <c r="E58" s="12"/>
      <c r="F58" s="47">
        <v>8000</v>
      </c>
      <c r="G58" s="45"/>
      <c r="H58" s="45"/>
      <c r="I58" s="45"/>
      <c r="J58" s="179"/>
    </row>
    <row r="59" spans="1:10" s="46" customFormat="1" ht="30" x14ac:dyDescent="0.25">
      <c r="A59" s="4"/>
      <c r="B59" s="4"/>
      <c r="C59" s="149">
        <v>1</v>
      </c>
      <c r="D59" s="15" t="s">
        <v>142</v>
      </c>
      <c r="E59" s="12"/>
      <c r="F59" s="47">
        <v>4596</v>
      </c>
      <c r="G59" s="45"/>
      <c r="H59" s="45"/>
      <c r="I59" s="45"/>
      <c r="J59" s="179"/>
    </row>
    <row r="60" spans="1:10" s="46" customFormat="1" x14ac:dyDescent="0.25">
      <c r="A60" s="4" t="s">
        <v>135</v>
      </c>
      <c r="B60" s="4" t="s">
        <v>135</v>
      </c>
      <c r="C60" s="149">
        <v>1</v>
      </c>
      <c r="D60" s="48" t="s">
        <v>59</v>
      </c>
      <c r="E60" s="12"/>
      <c r="F60" s="178">
        <f>F61</f>
        <v>68960</v>
      </c>
      <c r="G60" s="45"/>
      <c r="H60" s="45"/>
      <c r="I60" s="45"/>
      <c r="J60" s="179"/>
    </row>
    <row r="61" spans="1:10" s="46" customFormat="1" x14ac:dyDescent="0.25">
      <c r="A61" s="4" t="s">
        <v>135</v>
      </c>
      <c r="B61" s="4" t="s">
        <v>135</v>
      </c>
      <c r="C61" s="149">
        <v>1</v>
      </c>
      <c r="D61" s="17" t="s">
        <v>96</v>
      </c>
      <c r="E61" s="12"/>
      <c r="F61" s="47">
        <v>68960</v>
      </c>
      <c r="G61" s="45"/>
      <c r="H61" s="45"/>
      <c r="I61" s="45"/>
      <c r="J61" s="179"/>
    </row>
    <row r="62" spans="1:10" s="46" customFormat="1" ht="47.25" x14ac:dyDescent="0.25">
      <c r="A62" s="4" t="s">
        <v>135</v>
      </c>
      <c r="B62" s="4" t="s">
        <v>135</v>
      </c>
      <c r="C62" s="149">
        <v>1</v>
      </c>
      <c r="D62" s="49" t="s">
        <v>141</v>
      </c>
      <c r="E62" s="12"/>
      <c r="F62" s="178">
        <f>F63+F68</f>
        <v>18847</v>
      </c>
      <c r="G62" s="45"/>
      <c r="H62" s="45"/>
      <c r="I62" s="45"/>
      <c r="J62" s="179"/>
    </row>
    <row r="63" spans="1:10" s="46" customFormat="1" ht="18" customHeight="1" x14ac:dyDescent="0.25">
      <c r="A63" s="4" t="s">
        <v>135</v>
      </c>
      <c r="B63" s="4" t="s">
        <v>135</v>
      </c>
      <c r="C63" s="149">
        <v>1</v>
      </c>
      <c r="D63" s="16" t="s">
        <v>113</v>
      </c>
      <c r="E63" s="50"/>
      <c r="F63" s="180">
        <f>SUM(F64:F67)</f>
        <v>13928</v>
      </c>
      <c r="G63" s="45"/>
      <c r="H63" s="45"/>
      <c r="I63" s="45"/>
      <c r="J63" s="179"/>
    </row>
    <row r="64" spans="1:10" s="46" customFormat="1" ht="16.5" customHeight="1" x14ac:dyDescent="0.25">
      <c r="A64" s="4" t="s">
        <v>135</v>
      </c>
      <c r="B64" s="4" t="s">
        <v>135</v>
      </c>
      <c r="C64" s="149">
        <v>1</v>
      </c>
      <c r="D64" s="15" t="s">
        <v>114</v>
      </c>
      <c r="E64" s="50"/>
      <c r="F64" s="180">
        <v>13928</v>
      </c>
      <c r="G64" s="45"/>
      <c r="H64" s="45"/>
      <c r="I64" s="45"/>
      <c r="J64" s="179"/>
    </row>
    <row r="65" spans="1:10" s="46" customFormat="1" ht="45" x14ac:dyDescent="0.25">
      <c r="A65" s="4" t="s">
        <v>135</v>
      </c>
      <c r="B65" s="4" t="s">
        <v>135</v>
      </c>
      <c r="C65" s="149">
        <v>1</v>
      </c>
      <c r="D65" s="15" t="s">
        <v>115</v>
      </c>
      <c r="E65" s="50"/>
      <c r="F65" s="44"/>
      <c r="G65" s="45"/>
      <c r="H65" s="45"/>
      <c r="I65" s="45"/>
      <c r="J65" s="179"/>
    </row>
    <row r="66" spans="1:10" s="46" customFormat="1" ht="30" x14ac:dyDescent="0.25">
      <c r="A66" s="4" t="s">
        <v>135</v>
      </c>
      <c r="B66" s="4" t="s">
        <v>135</v>
      </c>
      <c r="C66" s="149">
        <v>1</v>
      </c>
      <c r="D66" s="15" t="s">
        <v>116</v>
      </c>
      <c r="E66" s="50"/>
      <c r="F66" s="44"/>
      <c r="G66" s="45"/>
      <c r="H66" s="45"/>
      <c r="I66" s="45"/>
      <c r="J66" s="179"/>
    </row>
    <row r="67" spans="1:10" s="46" customFormat="1" ht="30" x14ac:dyDescent="0.25">
      <c r="A67" s="4" t="s">
        <v>135</v>
      </c>
      <c r="B67" s="4" t="s">
        <v>135</v>
      </c>
      <c r="C67" s="149">
        <v>1</v>
      </c>
      <c r="D67" s="15" t="s">
        <v>117</v>
      </c>
      <c r="E67" s="50"/>
      <c r="F67" s="44"/>
      <c r="G67" s="45"/>
      <c r="H67" s="45"/>
      <c r="I67" s="45"/>
      <c r="J67" s="179"/>
    </row>
    <row r="68" spans="1:10" s="46" customFormat="1" ht="30" x14ac:dyDescent="0.25">
      <c r="A68" s="4" t="s">
        <v>135</v>
      </c>
      <c r="B68" s="4" t="s">
        <v>135</v>
      </c>
      <c r="C68" s="149">
        <v>1</v>
      </c>
      <c r="D68" s="16" t="s">
        <v>118</v>
      </c>
      <c r="E68" s="50"/>
      <c r="F68" s="156">
        <f>SUM(F69:F71)</f>
        <v>4919</v>
      </c>
      <c r="G68" s="45"/>
      <c r="H68" s="45"/>
      <c r="I68" s="45"/>
      <c r="J68" s="179"/>
    </row>
    <row r="69" spans="1:10" ht="30" x14ac:dyDescent="0.25">
      <c r="A69" s="4" t="s">
        <v>135</v>
      </c>
      <c r="B69" s="4" t="s">
        <v>135</v>
      </c>
      <c r="C69" s="149">
        <v>1</v>
      </c>
      <c r="D69" s="15" t="s">
        <v>119</v>
      </c>
      <c r="E69" s="13"/>
      <c r="F69" s="44">
        <v>4919</v>
      </c>
      <c r="G69" s="181"/>
      <c r="H69" s="181"/>
      <c r="I69" s="8"/>
    </row>
    <row r="70" spans="1:10" s="46" customFormat="1" ht="45" x14ac:dyDescent="0.25">
      <c r="A70" s="4" t="s">
        <v>135</v>
      </c>
      <c r="B70" s="4" t="s">
        <v>135</v>
      </c>
      <c r="C70" s="149">
        <v>1</v>
      </c>
      <c r="D70" s="15" t="s">
        <v>120</v>
      </c>
      <c r="E70" s="182"/>
      <c r="F70" s="44"/>
      <c r="G70" s="45"/>
      <c r="H70" s="45"/>
      <c r="I70" s="45"/>
      <c r="J70" s="179"/>
    </row>
    <row r="71" spans="1:10" s="46" customFormat="1" ht="45" x14ac:dyDescent="0.25">
      <c r="A71" s="4" t="s">
        <v>135</v>
      </c>
      <c r="B71" s="4" t="s">
        <v>135</v>
      </c>
      <c r="C71" s="149">
        <v>1</v>
      </c>
      <c r="D71" s="15" t="s">
        <v>121</v>
      </c>
      <c r="E71" s="51"/>
      <c r="F71" s="180"/>
      <c r="G71" s="52"/>
      <c r="H71" s="52"/>
      <c r="I71" s="39"/>
      <c r="J71" s="179"/>
    </row>
    <row r="72" spans="1:10" s="46" customFormat="1" x14ac:dyDescent="0.25">
      <c r="A72" s="4"/>
      <c r="B72" s="4"/>
      <c r="C72" s="149">
        <v>1</v>
      </c>
      <c r="D72" s="12" t="s">
        <v>67</v>
      </c>
      <c r="E72" s="51"/>
      <c r="F72" s="183"/>
      <c r="G72" s="52"/>
      <c r="H72" s="52"/>
      <c r="I72" s="39"/>
      <c r="J72" s="179"/>
    </row>
    <row r="73" spans="1:10" s="46" customFormat="1" x14ac:dyDescent="0.25">
      <c r="A73" s="4" t="s">
        <v>135</v>
      </c>
      <c r="B73" s="4" t="s">
        <v>135</v>
      </c>
      <c r="C73" s="149">
        <v>1</v>
      </c>
      <c r="D73" s="14" t="s">
        <v>145</v>
      </c>
      <c r="E73" s="13"/>
      <c r="F73" s="158">
        <f>F74+F75+F79+F80+F81+F82</f>
        <v>7241</v>
      </c>
      <c r="G73" s="52"/>
      <c r="H73" s="52"/>
      <c r="I73" s="39"/>
      <c r="J73" s="141"/>
    </row>
    <row r="74" spans="1:10" s="46" customFormat="1" x14ac:dyDescent="0.25">
      <c r="A74" s="4" t="s">
        <v>135</v>
      </c>
      <c r="B74" s="4" t="s">
        <v>135</v>
      </c>
      <c r="C74" s="149">
        <v>1</v>
      </c>
      <c r="D74" s="15" t="s">
        <v>146</v>
      </c>
      <c r="E74" s="13"/>
      <c r="F74" s="44">
        <v>600</v>
      </c>
      <c r="G74" s="52"/>
      <c r="H74" s="52"/>
      <c r="I74" s="39"/>
      <c r="J74" s="141"/>
    </row>
    <row r="75" spans="1:10" s="46" customFormat="1" ht="30" x14ac:dyDescent="0.25">
      <c r="A75" s="4" t="s">
        <v>135</v>
      </c>
      <c r="B75" s="4" t="s">
        <v>135</v>
      </c>
      <c r="C75" s="149">
        <v>1</v>
      </c>
      <c r="D75" s="16" t="s">
        <v>147</v>
      </c>
      <c r="E75" s="13"/>
      <c r="F75" s="44">
        <f>SUM(F76,F78)</f>
        <v>0</v>
      </c>
      <c r="G75" s="52"/>
      <c r="H75" s="52"/>
      <c r="I75" s="39"/>
      <c r="J75" s="141"/>
    </row>
    <row r="76" spans="1:10" s="11" customFormat="1" x14ac:dyDescent="0.25">
      <c r="A76" s="4" t="s">
        <v>135</v>
      </c>
      <c r="B76" s="4" t="s">
        <v>135</v>
      </c>
      <c r="C76" s="149">
        <v>1</v>
      </c>
      <c r="D76" s="15" t="s">
        <v>148</v>
      </c>
      <c r="E76" s="13"/>
      <c r="F76" s="105"/>
      <c r="G76" s="5"/>
      <c r="H76" s="5"/>
      <c r="I76" s="5"/>
      <c r="J76" s="141"/>
    </row>
    <row r="77" spans="1:10" s="46" customFormat="1" ht="30" x14ac:dyDescent="0.25">
      <c r="A77" s="4" t="s">
        <v>135</v>
      </c>
      <c r="B77" s="4" t="s">
        <v>135</v>
      </c>
      <c r="C77" s="149">
        <v>1</v>
      </c>
      <c r="D77" s="15" t="s">
        <v>149</v>
      </c>
      <c r="E77" s="13"/>
      <c r="F77" s="44"/>
      <c r="G77" s="52"/>
      <c r="H77" s="52"/>
      <c r="I77" s="39"/>
      <c r="J77" s="141"/>
    </row>
    <row r="78" spans="1:10" s="46" customFormat="1" ht="45" x14ac:dyDescent="0.25">
      <c r="A78" s="4" t="s">
        <v>135</v>
      </c>
      <c r="B78" s="4" t="s">
        <v>135</v>
      </c>
      <c r="C78" s="149">
        <v>1</v>
      </c>
      <c r="D78" s="15" t="s">
        <v>150</v>
      </c>
      <c r="E78" s="13"/>
      <c r="F78" s="180"/>
      <c r="G78" s="52"/>
      <c r="H78" s="52"/>
      <c r="I78" s="39"/>
      <c r="J78" s="141"/>
    </row>
    <row r="79" spans="1:10" s="46" customFormat="1" ht="45" x14ac:dyDescent="0.25">
      <c r="A79" s="4" t="s">
        <v>135</v>
      </c>
      <c r="B79" s="4" t="s">
        <v>135</v>
      </c>
      <c r="C79" s="149">
        <v>1</v>
      </c>
      <c r="D79" s="15" t="s">
        <v>157</v>
      </c>
      <c r="E79" s="13"/>
      <c r="F79" s="180"/>
      <c r="G79" s="52"/>
      <c r="H79" s="52"/>
      <c r="I79" s="39"/>
      <c r="J79" s="141"/>
    </row>
    <row r="80" spans="1:10" s="46" customFormat="1" ht="45" x14ac:dyDescent="0.25">
      <c r="A80" s="4" t="s">
        <v>135</v>
      </c>
      <c r="B80" s="4" t="s">
        <v>135</v>
      </c>
      <c r="C80" s="149">
        <v>1</v>
      </c>
      <c r="D80" s="1" t="s">
        <v>158</v>
      </c>
      <c r="E80" s="13"/>
      <c r="F80" s="180">
        <v>500</v>
      </c>
      <c r="G80" s="52"/>
      <c r="H80" s="52"/>
      <c r="I80" s="39"/>
      <c r="J80" s="141"/>
    </row>
    <row r="81" spans="1:10" s="46" customFormat="1" ht="75" x14ac:dyDescent="0.25">
      <c r="A81" s="149"/>
      <c r="B81" s="4"/>
      <c r="C81" s="149">
        <v>1</v>
      </c>
      <c r="D81" s="1" t="s">
        <v>177</v>
      </c>
      <c r="E81" s="13"/>
      <c r="F81" s="44">
        <v>2000</v>
      </c>
      <c r="G81" s="52"/>
      <c r="H81" s="52"/>
      <c r="I81" s="39"/>
      <c r="J81" s="141"/>
    </row>
    <row r="82" spans="1:10" s="46" customFormat="1" ht="28.5" x14ac:dyDescent="0.25">
      <c r="A82" s="149"/>
      <c r="B82" s="4"/>
      <c r="C82" s="149">
        <v>1</v>
      </c>
      <c r="D82" s="53" t="s">
        <v>169</v>
      </c>
      <c r="E82" s="13"/>
      <c r="F82" s="44">
        <f>F83</f>
        <v>4141</v>
      </c>
      <c r="G82" s="47"/>
      <c r="H82" s="47"/>
      <c r="I82" s="60"/>
      <c r="J82" s="141"/>
    </row>
    <row r="83" spans="1:10" s="46" customFormat="1" x14ac:dyDescent="0.25">
      <c r="A83" s="149"/>
      <c r="B83" s="4"/>
      <c r="C83" s="149">
        <v>1</v>
      </c>
      <c r="D83" s="1" t="s">
        <v>170</v>
      </c>
      <c r="E83" s="13"/>
      <c r="F83" s="44">
        <v>4141</v>
      </c>
      <c r="G83" s="47"/>
      <c r="H83" s="47"/>
      <c r="I83" s="60"/>
      <c r="J83" s="141"/>
    </row>
    <row r="84" spans="1:10" s="46" customFormat="1" ht="28.5" x14ac:dyDescent="0.25">
      <c r="A84" s="149"/>
      <c r="B84" s="4"/>
      <c r="C84" s="149">
        <v>1</v>
      </c>
      <c r="D84" s="53" t="s">
        <v>171</v>
      </c>
      <c r="E84" s="13"/>
      <c r="F84" s="44"/>
      <c r="G84" s="47"/>
      <c r="H84" s="47"/>
      <c r="I84" s="60"/>
      <c r="J84" s="141"/>
    </row>
    <row r="85" spans="1:10" s="46" customFormat="1" x14ac:dyDescent="0.25">
      <c r="A85" s="4" t="s">
        <v>135</v>
      </c>
      <c r="B85" s="4" t="s">
        <v>135</v>
      </c>
      <c r="C85" s="149">
        <v>1</v>
      </c>
      <c r="D85" s="14" t="s">
        <v>151</v>
      </c>
      <c r="E85" s="13"/>
      <c r="F85" s="183"/>
      <c r="G85" s="52"/>
      <c r="H85" s="52"/>
      <c r="I85" s="39"/>
      <c r="J85" s="141"/>
    </row>
    <row r="86" spans="1:10" s="46" customFormat="1" x14ac:dyDescent="0.25">
      <c r="A86" s="4" t="s">
        <v>135</v>
      </c>
      <c r="B86" s="4" t="s">
        <v>135</v>
      </c>
      <c r="C86" s="149">
        <v>1</v>
      </c>
      <c r="D86" s="14" t="s">
        <v>152</v>
      </c>
      <c r="E86" s="13"/>
      <c r="F86" s="44"/>
      <c r="G86" s="52"/>
      <c r="H86" s="52"/>
      <c r="I86" s="39"/>
      <c r="J86" s="141"/>
    </row>
    <row r="87" spans="1:10" s="46" customFormat="1" x14ac:dyDescent="0.25">
      <c r="A87" s="4" t="s">
        <v>135</v>
      </c>
      <c r="B87" s="4" t="s">
        <v>135</v>
      </c>
      <c r="C87" s="149">
        <v>1</v>
      </c>
      <c r="D87" s="15" t="s">
        <v>153</v>
      </c>
      <c r="E87" s="13"/>
      <c r="F87" s="44"/>
      <c r="G87" s="52"/>
      <c r="H87" s="52"/>
      <c r="I87" s="39"/>
      <c r="J87" s="141"/>
    </row>
    <row r="88" spans="1:10" s="46" customFormat="1" x14ac:dyDescent="0.25">
      <c r="A88" s="4" t="s">
        <v>135</v>
      </c>
      <c r="B88" s="4" t="s">
        <v>135</v>
      </c>
      <c r="C88" s="149">
        <v>1</v>
      </c>
      <c r="D88" s="37" t="s">
        <v>161</v>
      </c>
      <c r="E88" s="13"/>
      <c r="F88" s="184"/>
      <c r="G88" s="52"/>
      <c r="H88" s="52"/>
      <c r="I88" s="39"/>
      <c r="J88" s="141"/>
    </row>
    <row r="89" spans="1:10" s="46" customFormat="1" ht="29.25" x14ac:dyDescent="0.25">
      <c r="A89" s="4" t="s">
        <v>135</v>
      </c>
      <c r="B89" s="4" t="s">
        <v>135</v>
      </c>
      <c r="C89" s="149">
        <v>1</v>
      </c>
      <c r="D89" s="14" t="s">
        <v>154</v>
      </c>
      <c r="E89" s="13"/>
      <c r="F89" s="184">
        <v>23646</v>
      </c>
      <c r="G89" s="52"/>
      <c r="H89" s="52"/>
      <c r="I89" s="39"/>
      <c r="J89" s="141"/>
    </row>
    <row r="90" spans="1:10" s="46" customFormat="1" x14ac:dyDescent="0.25">
      <c r="A90" s="4" t="s">
        <v>135</v>
      </c>
      <c r="B90" s="4" t="s">
        <v>135</v>
      </c>
      <c r="C90" s="149">
        <v>1</v>
      </c>
      <c r="D90" s="17" t="s">
        <v>82</v>
      </c>
      <c r="E90" s="13"/>
      <c r="F90" s="184"/>
      <c r="G90" s="52"/>
      <c r="H90" s="52"/>
      <c r="I90" s="39"/>
      <c r="J90" s="141"/>
    </row>
    <row r="91" spans="1:10" s="46" customFormat="1" ht="45.75" customHeight="1" x14ac:dyDescent="0.25">
      <c r="A91" s="4" t="s">
        <v>135</v>
      </c>
      <c r="B91" s="4" t="s">
        <v>135</v>
      </c>
      <c r="C91" s="149">
        <v>1</v>
      </c>
      <c r="D91" s="19" t="s">
        <v>160</v>
      </c>
      <c r="E91" s="13"/>
      <c r="F91" s="184"/>
      <c r="G91" s="52"/>
      <c r="H91" s="52"/>
      <c r="I91" s="39"/>
      <c r="J91" s="141"/>
    </row>
    <row r="92" spans="1:10" s="46" customFormat="1" x14ac:dyDescent="0.25">
      <c r="A92" s="4" t="s">
        <v>135</v>
      </c>
      <c r="B92" s="4" t="s">
        <v>135</v>
      </c>
      <c r="C92" s="149">
        <v>1</v>
      </c>
      <c r="D92" s="18" t="s">
        <v>101</v>
      </c>
      <c r="E92" s="13"/>
      <c r="F92" s="44">
        <f>SUM(F93:F113)</f>
        <v>145832</v>
      </c>
      <c r="G92" s="52"/>
      <c r="H92" s="52"/>
      <c r="I92" s="39"/>
      <c r="J92" s="141"/>
    </row>
    <row r="93" spans="1:10" s="46" customFormat="1" ht="30" x14ac:dyDescent="0.25">
      <c r="A93" s="4" t="s">
        <v>135</v>
      </c>
      <c r="B93" s="4" t="s">
        <v>135</v>
      </c>
      <c r="C93" s="149">
        <v>1</v>
      </c>
      <c r="D93" s="107" t="s">
        <v>90</v>
      </c>
      <c r="E93" s="13"/>
      <c r="F93" s="44">
        <v>25000</v>
      </c>
      <c r="G93" s="56"/>
      <c r="H93" s="56"/>
      <c r="I93" s="32"/>
      <c r="J93" s="141"/>
    </row>
    <row r="94" spans="1:10" s="46" customFormat="1" ht="30" x14ac:dyDescent="0.25">
      <c r="A94" s="4" t="s">
        <v>135</v>
      </c>
      <c r="B94" s="4" t="s">
        <v>135</v>
      </c>
      <c r="C94" s="149">
        <v>1</v>
      </c>
      <c r="D94" s="107" t="s">
        <v>91</v>
      </c>
      <c r="E94" s="13"/>
      <c r="F94" s="44">
        <v>2000</v>
      </c>
      <c r="G94" s="56"/>
      <c r="H94" s="56"/>
      <c r="I94" s="32"/>
      <c r="J94" s="141"/>
    </row>
    <row r="95" spans="1:10" s="46" customFormat="1" x14ac:dyDescent="0.25">
      <c r="A95" s="4"/>
      <c r="B95" s="4"/>
      <c r="C95" s="149">
        <v>1</v>
      </c>
      <c r="D95" s="107" t="s">
        <v>105</v>
      </c>
      <c r="E95" s="13"/>
      <c r="F95" s="44">
        <v>417</v>
      </c>
      <c r="G95" s="56"/>
      <c r="H95" s="56"/>
      <c r="I95" s="32"/>
      <c r="J95" s="141"/>
    </row>
    <row r="96" spans="1:10" s="46" customFormat="1" ht="30" x14ac:dyDescent="0.25">
      <c r="A96" s="4" t="s">
        <v>135</v>
      </c>
      <c r="B96" s="4" t="s">
        <v>135</v>
      </c>
      <c r="C96" s="149">
        <v>1</v>
      </c>
      <c r="D96" s="107" t="s">
        <v>172</v>
      </c>
      <c r="E96" s="13"/>
      <c r="F96" s="44">
        <v>50</v>
      </c>
      <c r="G96" s="56"/>
      <c r="H96" s="56"/>
      <c r="I96" s="32"/>
      <c r="J96" s="141"/>
    </row>
    <row r="97" spans="1:10" s="46" customFormat="1" ht="34.5" customHeight="1" x14ac:dyDescent="0.25">
      <c r="A97" s="4" t="s">
        <v>135</v>
      </c>
      <c r="B97" s="4" t="s">
        <v>135</v>
      </c>
      <c r="C97" s="149">
        <v>1</v>
      </c>
      <c r="D97" s="107" t="s">
        <v>93</v>
      </c>
      <c r="E97" s="13"/>
      <c r="F97" s="44">
        <v>20</v>
      </c>
      <c r="G97" s="56"/>
      <c r="H97" s="56"/>
      <c r="I97" s="32"/>
      <c r="J97" s="141"/>
    </row>
    <row r="98" spans="1:10" s="46" customFormat="1" ht="21.75" customHeight="1" x14ac:dyDescent="0.25">
      <c r="A98" s="4"/>
      <c r="B98" s="4"/>
      <c r="C98" s="149">
        <v>1</v>
      </c>
      <c r="D98" s="107" t="s">
        <v>13</v>
      </c>
      <c r="E98" s="13"/>
      <c r="F98" s="44">
        <v>2500</v>
      </c>
      <c r="G98" s="56"/>
      <c r="H98" s="56"/>
      <c r="I98" s="32"/>
      <c r="J98" s="141"/>
    </row>
    <row r="99" spans="1:10" s="46" customFormat="1" ht="21" customHeight="1" x14ac:dyDescent="0.25">
      <c r="A99" s="4"/>
      <c r="B99" s="4"/>
      <c r="C99" s="149">
        <v>1</v>
      </c>
      <c r="D99" s="107" t="s">
        <v>34</v>
      </c>
      <c r="E99" s="13"/>
      <c r="F99" s="44">
        <v>1000</v>
      </c>
      <c r="G99" s="56"/>
      <c r="H99" s="56"/>
      <c r="I99" s="32"/>
      <c r="J99" s="141"/>
    </row>
    <row r="100" spans="1:10" s="46" customFormat="1" x14ac:dyDescent="0.25">
      <c r="A100" s="4" t="s">
        <v>135</v>
      </c>
      <c r="B100" s="4" t="s">
        <v>135</v>
      </c>
      <c r="C100" s="149">
        <v>1</v>
      </c>
      <c r="D100" s="107" t="s">
        <v>14</v>
      </c>
      <c r="E100" s="13"/>
      <c r="F100" s="44">
        <v>1708</v>
      </c>
      <c r="G100" s="56"/>
      <c r="H100" s="56"/>
      <c r="I100" s="32"/>
      <c r="J100" s="141"/>
    </row>
    <row r="101" spans="1:10" s="46" customFormat="1" ht="31.5" customHeight="1" x14ac:dyDescent="0.25">
      <c r="A101" s="4" t="s">
        <v>135</v>
      </c>
      <c r="B101" s="4" t="s">
        <v>135</v>
      </c>
      <c r="C101" s="149">
        <v>1</v>
      </c>
      <c r="D101" s="107" t="s">
        <v>92</v>
      </c>
      <c r="E101" s="13"/>
      <c r="F101" s="44">
        <v>1237</v>
      </c>
      <c r="G101" s="56"/>
      <c r="H101" s="56"/>
      <c r="I101" s="32"/>
      <c r="J101" s="141"/>
    </row>
    <row r="102" spans="1:10" s="46" customFormat="1" x14ac:dyDescent="0.25">
      <c r="A102" s="4" t="s">
        <v>135</v>
      </c>
      <c r="B102" s="4" t="s">
        <v>135</v>
      </c>
      <c r="C102" s="149">
        <v>1</v>
      </c>
      <c r="D102" s="107" t="s">
        <v>97</v>
      </c>
      <c r="E102" s="13"/>
      <c r="F102" s="44">
        <v>5000</v>
      </c>
      <c r="G102" s="56"/>
      <c r="H102" s="56"/>
      <c r="I102" s="32"/>
      <c r="J102" s="141"/>
    </row>
    <row r="103" spans="1:10" s="46" customFormat="1" ht="33.75" customHeight="1" x14ac:dyDescent="0.25">
      <c r="A103" s="4" t="s">
        <v>135</v>
      </c>
      <c r="B103" s="4" t="s">
        <v>135</v>
      </c>
      <c r="C103" s="149">
        <v>1</v>
      </c>
      <c r="D103" s="107" t="s">
        <v>98</v>
      </c>
      <c r="E103" s="13"/>
      <c r="F103" s="44">
        <v>2500</v>
      </c>
      <c r="G103" s="56"/>
      <c r="H103" s="56"/>
      <c r="I103" s="32"/>
      <c r="J103" s="141"/>
    </row>
    <row r="104" spans="1:10" s="46" customFormat="1" ht="46.5" customHeight="1" x14ac:dyDescent="0.25">
      <c r="A104" s="4" t="s">
        <v>135</v>
      </c>
      <c r="B104" s="4" t="s">
        <v>135</v>
      </c>
      <c r="C104" s="149">
        <v>1</v>
      </c>
      <c r="D104" s="107" t="s">
        <v>163</v>
      </c>
      <c r="E104" s="13"/>
      <c r="F104" s="44">
        <v>150</v>
      </c>
      <c r="G104" s="56"/>
      <c r="H104" s="56"/>
      <c r="I104" s="32"/>
      <c r="J104" s="141"/>
    </row>
    <row r="105" spans="1:10" s="46" customFormat="1" x14ac:dyDescent="0.25">
      <c r="A105" s="4" t="s">
        <v>135</v>
      </c>
      <c r="B105" s="4" t="s">
        <v>135</v>
      </c>
      <c r="C105" s="149">
        <v>1</v>
      </c>
      <c r="D105" s="107" t="s">
        <v>94</v>
      </c>
      <c r="E105" s="13"/>
      <c r="F105" s="44">
        <v>25</v>
      </c>
      <c r="G105" s="56"/>
      <c r="H105" s="56"/>
      <c r="I105" s="32"/>
      <c r="J105" s="141"/>
    </row>
    <row r="106" spans="1:10" s="46" customFormat="1" ht="45" x14ac:dyDescent="0.25">
      <c r="A106" s="4" t="s">
        <v>135</v>
      </c>
      <c r="B106" s="4" t="s">
        <v>135</v>
      </c>
      <c r="C106" s="149">
        <v>1</v>
      </c>
      <c r="D106" s="107" t="s">
        <v>178</v>
      </c>
      <c r="E106" s="13"/>
      <c r="F106" s="44">
        <v>300</v>
      </c>
      <c r="G106" s="56"/>
      <c r="H106" s="56"/>
      <c r="I106" s="32"/>
      <c r="J106" s="141"/>
    </row>
    <row r="107" spans="1:10" s="46" customFormat="1" ht="45" x14ac:dyDescent="0.25">
      <c r="A107" s="4" t="s">
        <v>135</v>
      </c>
      <c r="B107" s="4" t="s">
        <v>135</v>
      </c>
      <c r="C107" s="149">
        <v>1</v>
      </c>
      <c r="D107" s="107" t="s">
        <v>167</v>
      </c>
      <c r="E107" s="13"/>
      <c r="F107" s="44">
        <v>1400</v>
      </c>
      <c r="G107" s="56"/>
      <c r="H107" s="56"/>
      <c r="I107" s="32"/>
      <c r="J107" s="141"/>
    </row>
    <row r="108" spans="1:10" s="46" customFormat="1" ht="30" x14ac:dyDescent="0.25">
      <c r="A108" s="4" t="s">
        <v>135</v>
      </c>
      <c r="B108" s="4" t="s">
        <v>135</v>
      </c>
      <c r="C108" s="149">
        <v>1</v>
      </c>
      <c r="D108" s="107" t="s">
        <v>127</v>
      </c>
      <c r="E108" s="13"/>
      <c r="F108" s="44">
        <v>2500</v>
      </c>
      <c r="G108" s="56"/>
      <c r="H108" s="56"/>
      <c r="I108" s="32"/>
      <c r="J108" s="141"/>
    </row>
    <row r="109" spans="1:10" s="46" customFormat="1" ht="15" customHeight="1" x14ac:dyDescent="0.25">
      <c r="A109" s="4" t="s">
        <v>135</v>
      </c>
      <c r="B109" s="4" t="s">
        <v>135</v>
      </c>
      <c r="C109" s="149">
        <v>1</v>
      </c>
      <c r="D109" s="107" t="s">
        <v>126</v>
      </c>
      <c r="E109" s="13"/>
      <c r="F109" s="44">
        <v>1560</v>
      </c>
      <c r="G109" s="56"/>
      <c r="H109" s="56"/>
      <c r="I109" s="32"/>
      <c r="J109" s="141"/>
    </row>
    <row r="110" spans="1:10" s="46" customFormat="1" x14ac:dyDescent="0.25">
      <c r="A110" s="4" t="s">
        <v>135</v>
      </c>
      <c r="B110" s="4" t="s">
        <v>135</v>
      </c>
      <c r="C110" s="149">
        <v>1</v>
      </c>
      <c r="D110" s="107" t="s">
        <v>25</v>
      </c>
      <c r="E110" s="13"/>
      <c r="F110" s="44">
        <v>800</v>
      </c>
      <c r="G110" s="56"/>
      <c r="H110" s="56"/>
      <c r="I110" s="32"/>
      <c r="J110" s="141"/>
    </row>
    <row r="111" spans="1:10" s="46" customFormat="1" x14ac:dyDescent="0.25">
      <c r="A111" s="4" t="s">
        <v>135</v>
      </c>
      <c r="B111" s="4" t="s">
        <v>135</v>
      </c>
      <c r="C111" s="149">
        <v>1</v>
      </c>
      <c r="D111" s="107" t="s">
        <v>12</v>
      </c>
      <c r="E111" s="13"/>
      <c r="F111" s="44">
        <v>165</v>
      </c>
      <c r="G111" s="56"/>
      <c r="H111" s="56"/>
      <c r="I111" s="32"/>
      <c r="J111" s="141"/>
    </row>
    <row r="112" spans="1:10" s="46" customFormat="1" x14ac:dyDescent="0.25">
      <c r="A112" s="4" t="s">
        <v>135</v>
      </c>
      <c r="B112" s="4" t="s">
        <v>135</v>
      </c>
      <c r="C112" s="149">
        <v>1</v>
      </c>
      <c r="D112" s="107" t="s">
        <v>23</v>
      </c>
      <c r="E112" s="13"/>
      <c r="F112" s="44">
        <v>95000</v>
      </c>
      <c r="G112" s="56"/>
      <c r="H112" s="56"/>
      <c r="I112" s="32"/>
      <c r="J112" s="141"/>
    </row>
    <row r="113" spans="1:10" s="46" customFormat="1" x14ac:dyDescent="0.25">
      <c r="A113" s="4" t="s">
        <v>135</v>
      </c>
      <c r="B113" s="4" t="s">
        <v>135</v>
      </c>
      <c r="C113" s="149">
        <v>1</v>
      </c>
      <c r="D113" s="107" t="s">
        <v>85</v>
      </c>
      <c r="E113" s="13"/>
      <c r="F113" s="44">
        <v>2500</v>
      </c>
      <c r="G113" s="56"/>
      <c r="H113" s="56"/>
      <c r="I113" s="32"/>
      <c r="J113" s="141"/>
    </row>
    <row r="114" spans="1:10" s="46" customFormat="1" x14ac:dyDescent="0.25">
      <c r="A114" s="4" t="s">
        <v>135</v>
      </c>
      <c r="B114" s="4" t="s">
        <v>135</v>
      </c>
      <c r="C114" s="149">
        <v>1</v>
      </c>
      <c r="D114" s="19" t="s">
        <v>122</v>
      </c>
      <c r="E114" s="13"/>
      <c r="F114" s="158">
        <f>F73+F52</f>
        <v>54787</v>
      </c>
      <c r="G114" s="56"/>
      <c r="H114" s="56"/>
      <c r="I114" s="32"/>
      <c r="J114" s="179"/>
    </row>
    <row r="115" spans="1:10" s="46" customFormat="1" ht="29.25" x14ac:dyDescent="0.25">
      <c r="A115" s="4" t="s">
        <v>135</v>
      </c>
      <c r="B115" s="4" t="s">
        <v>135</v>
      </c>
      <c r="C115" s="149">
        <v>1</v>
      </c>
      <c r="D115" s="19" t="s">
        <v>123</v>
      </c>
      <c r="E115" s="13"/>
      <c r="F115" s="158">
        <f>F62</f>
        <v>18847</v>
      </c>
      <c r="G115" s="56"/>
      <c r="H115" s="56"/>
      <c r="I115" s="32"/>
      <c r="J115" s="179"/>
    </row>
    <row r="116" spans="1:10" s="46" customFormat="1" x14ac:dyDescent="0.25">
      <c r="A116" s="4" t="s">
        <v>135</v>
      </c>
      <c r="B116" s="4" t="s">
        <v>135</v>
      </c>
      <c r="C116" s="149">
        <v>1</v>
      </c>
      <c r="D116" s="19" t="s">
        <v>124</v>
      </c>
      <c r="E116" s="13"/>
      <c r="F116" s="158">
        <f>F85+F60</f>
        <v>68960</v>
      </c>
      <c r="G116" s="56"/>
      <c r="H116" s="56"/>
      <c r="I116" s="32"/>
      <c r="J116" s="179"/>
    </row>
    <row r="117" spans="1:10" s="46" customFormat="1" ht="29.25" x14ac:dyDescent="0.25">
      <c r="A117" s="4" t="s">
        <v>135</v>
      </c>
      <c r="B117" s="4" t="s">
        <v>135</v>
      </c>
      <c r="C117" s="149">
        <v>1</v>
      </c>
      <c r="D117" s="19" t="s">
        <v>125</v>
      </c>
      <c r="E117" s="13"/>
      <c r="F117" s="158">
        <f>F89+F91</f>
        <v>23646</v>
      </c>
      <c r="G117" s="56"/>
      <c r="H117" s="56"/>
      <c r="I117" s="32"/>
      <c r="J117" s="179"/>
    </row>
    <row r="118" spans="1:10" s="46" customFormat="1" x14ac:dyDescent="0.25">
      <c r="A118" s="4" t="s">
        <v>135</v>
      </c>
      <c r="B118" s="4" t="s">
        <v>135</v>
      </c>
      <c r="C118" s="149">
        <v>1</v>
      </c>
      <c r="D118" s="20" t="s">
        <v>77</v>
      </c>
      <c r="E118" s="13"/>
      <c r="F118" s="158">
        <f>F114+F115+F117+F116*2.9</f>
        <v>297264</v>
      </c>
      <c r="G118" s="56"/>
      <c r="H118" s="56"/>
      <c r="I118" s="32"/>
      <c r="J118" s="179"/>
    </row>
    <row r="119" spans="1:10" x14ac:dyDescent="0.25">
      <c r="A119" s="4" t="s">
        <v>135</v>
      </c>
      <c r="B119" s="4" t="s">
        <v>135</v>
      </c>
      <c r="C119" s="149">
        <v>1</v>
      </c>
      <c r="D119" s="160" t="s">
        <v>6</v>
      </c>
      <c r="E119" s="13"/>
      <c r="F119" s="44"/>
      <c r="G119" s="8"/>
      <c r="H119" s="8"/>
      <c r="I119" s="8"/>
    </row>
    <row r="120" spans="1:10" x14ac:dyDescent="0.25">
      <c r="A120" s="4" t="s">
        <v>135</v>
      </c>
      <c r="B120" s="4" t="s">
        <v>135</v>
      </c>
      <c r="C120" s="149">
        <v>1</v>
      </c>
      <c r="D120" s="161" t="s">
        <v>47</v>
      </c>
      <c r="E120" s="13"/>
      <c r="F120" s="44"/>
      <c r="G120" s="8"/>
      <c r="H120" s="8"/>
      <c r="I120" s="8"/>
    </row>
    <row r="121" spans="1:10" x14ac:dyDescent="0.25">
      <c r="A121" s="4" t="s">
        <v>135</v>
      </c>
      <c r="B121" s="4" t="s">
        <v>135</v>
      </c>
      <c r="C121" s="149">
        <v>1</v>
      </c>
      <c r="D121" s="185" t="s">
        <v>18</v>
      </c>
      <c r="E121" s="43">
        <v>240</v>
      </c>
      <c r="F121" s="44">
        <v>200</v>
      </c>
      <c r="G121" s="186">
        <v>4</v>
      </c>
      <c r="H121" s="8">
        <f t="shared" ref="H121:H132" si="1">ROUND(I121/E121,0)</f>
        <v>3</v>
      </c>
      <c r="I121" s="8">
        <f t="shared" ref="I121:I132" si="2">ROUND(F121*G121,0)</f>
        <v>800</v>
      </c>
    </row>
    <row r="122" spans="1:10" x14ac:dyDescent="0.25">
      <c r="A122" s="4"/>
      <c r="B122" s="4"/>
      <c r="C122" s="149">
        <v>1</v>
      </c>
      <c r="D122" s="185" t="s">
        <v>17</v>
      </c>
      <c r="E122" s="43">
        <v>240</v>
      </c>
      <c r="F122" s="44">
        <v>520</v>
      </c>
      <c r="G122" s="186">
        <v>8</v>
      </c>
      <c r="H122" s="8">
        <v>8</v>
      </c>
      <c r="I122" s="8">
        <f t="shared" si="2"/>
        <v>4160</v>
      </c>
    </row>
    <row r="123" spans="1:10" x14ac:dyDescent="0.25">
      <c r="A123" s="4"/>
      <c r="B123" s="4"/>
      <c r="C123" s="149">
        <v>1</v>
      </c>
      <c r="D123" s="185" t="s">
        <v>36</v>
      </c>
      <c r="E123" s="43">
        <v>240</v>
      </c>
      <c r="F123" s="44">
        <v>135</v>
      </c>
      <c r="G123" s="186">
        <v>7</v>
      </c>
      <c r="H123" s="8">
        <f t="shared" si="1"/>
        <v>4</v>
      </c>
      <c r="I123" s="8">
        <f t="shared" si="2"/>
        <v>945</v>
      </c>
    </row>
    <row r="124" spans="1:10" x14ac:dyDescent="0.25">
      <c r="A124" s="4"/>
      <c r="B124" s="4"/>
      <c r="C124" s="149">
        <v>1</v>
      </c>
      <c r="D124" s="185" t="s">
        <v>44</v>
      </c>
      <c r="E124" s="43">
        <v>240</v>
      </c>
      <c r="F124" s="44"/>
      <c r="G124" s="186">
        <v>8</v>
      </c>
      <c r="H124" s="8">
        <f t="shared" si="1"/>
        <v>0</v>
      </c>
      <c r="I124" s="8">
        <f t="shared" si="2"/>
        <v>0</v>
      </c>
    </row>
    <row r="125" spans="1:10" x14ac:dyDescent="0.25">
      <c r="A125" s="4" t="s">
        <v>135</v>
      </c>
      <c r="B125" s="4" t="s">
        <v>135</v>
      </c>
      <c r="C125" s="149">
        <v>1</v>
      </c>
      <c r="D125" s="185" t="s">
        <v>57</v>
      </c>
      <c r="E125" s="43">
        <v>240</v>
      </c>
      <c r="F125" s="44">
        <v>481</v>
      </c>
      <c r="G125" s="186">
        <v>2</v>
      </c>
      <c r="H125" s="8">
        <f t="shared" si="1"/>
        <v>4</v>
      </c>
      <c r="I125" s="8">
        <f t="shared" si="2"/>
        <v>962</v>
      </c>
    </row>
    <row r="126" spans="1:10" x14ac:dyDescent="0.25">
      <c r="A126" s="4"/>
      <c r="B126" s="4"/>
      <c r="C126" s="149">
        <v>1</v>
      </c>
      <c r="D126" s="185" t="s">
        <v>53</v>
      </c>
      <c r="E126" s="43">
        <v>240</v>
      </c>
      <c r="F126" s="44">
        <v>20</v>
      </c>
      <c r="G126" s="186">
        <v>4</v>
      </c>
      <c r="H126" s="8">
        <f t="shared" si="1"/>
        <v>0</v>
      </c>
      <c r="I126" s="8">
        <f t="shared" si="2"/>
        <v>80</v>
      </c>
    </row>
    <row r="127" spans="1:10" x14ac:dyDescent="0.25">
      <c r="A127" s="4"/>
      <c r="B127" s="4"/>
      <c r="C127" s="149">
        <v>1</v>
      </c>
      <c r="D127" s="185" t="s">
        <v>99</v>
      </c>
      <c r="E127" s="43">
        <v>240</v>
      </c>
      <c r="F127" s="44">
        <v>55</v>
      </c>
      <c r="G127" s="186">
        <v>6.2</v>
      </c>
      <c r="H127" s="8">
        <f t="shared" si="1"/>
        <v>1</v>
      </c>
      <c r="I127" s="8">
        <f t="shared" si="2"/>
        <v>341</v>
      </c>
    </row>
    <row r="128" spans="1:10" x14ac:dyDescent="0.25">
      <c r="A128" s="4"/>
      <c r="B128" s="4"/>
      <c r="C128" s="149">
        <v>1</v>
      </c>
      <c r="D128" s="185" t="s">
        <v>24</v>
      </c>
      <c r="E128" s="43">
        <v>240</v>
      </c>
      <c r="F128" s="44">
        <v>60</v>
      </c>
      <c r="G128" s="186">
        <v>4</v>
      </c>
      <c r="H128" s="8">
        <f t="shared" si="1"/>
        <v>1</v>
      </c>
      <c r="I128" s="8">
        <f t="shared" si="2"/>
        <v>240</v>
      </c>
    </row>
    <row r="129" spans="1:10" x14ac:dyDescent="0.25">
      <c r="A129" s="4" t="s">
        <v>135</v>
      </c>
      <c r="B129" s="4" t="s">
        <v>135</v>
      </c>
      <c r="C129" s="149">
        <v>1</v>
      </c>
      <c r="D129" s="185" t="s">
        <v>16</v>
      </c>
      <c r="E129" s="43">
        <v>240</v>
      </c>
      <c r="F129" s="44">
        <v>194</v>
      </c>
      <c r="G129" s="186">
        <v>6</v>
      </c>
      <c r="H129" s="8">
        <f t="shared" si="1"/>
        <v>5</v>
      </c>
      <c r="I129" s="8">
        <f t="shared" si="2"/>
        <v>1164</v>
      </c>
    </row>
    <row r="130" spans="1:10" x14ac:dyDescent="0.25">
      <c r="A130" s="4"/>
      <c r="B130" s="4"/>
      <c r="C130" s="149">
        <v>1</v>
      </c>
      <c r="D130" s="185" t="s">
        <v>10</v>
      </c>
      <c r="E130" s="43">
        <v>240</v>
      </c>
      <c r="F130" s="44">
        <v>65</v>
      </c>
      <c r="G130" s="186">
        <v>4</v>
      </c>
      <c r="H130" s="8">
        <f t="shared" si="1"/>
        <v>1</v>
      </c>
      <c r="I130" s="8">
        <f t="shared" si="2"/>
        <v>260</v>
      </c>
    </row>
    <row r="131" spans="1:10" x14ac:dyDescent="0.25">
      <c r="A131" s="4"/>
      <c r="B131" s="4"/>
      <c r="C131" s="149">
        <v>1</v>
      </c>
      <c r="D131" s="185" t="s">
        <v>100</v>
      </c>
      <c r="E131" s="43">
        <v>240</v>
      </c>
      <c r="F131" s="44">
        <v>1601</v>
      </c>
      <c r="G131" s="186">
        <v>4</v>
      </c>
      <c r="H131" s="8">
        <f t="shared" si="1"/>
        <v>27</v>
      </c>
      <c r="I131" s="8">
        <f t="shared" si="2"/>
        <v>6404</v>
      </c>
    </row>
    <row r="132" spans="1:10" x14ac:dyDescent="0.25">
      <c r="A132" s="4" t="s">
        <v>135</v>
      </c>
      <c r="B132" s="4" t="s">
        <v>135</v>
      </c>
      <c r="C132" s="149">
        <v>1</v>
      </c>
      <c r="D132" s="185" t="s">
        <v>27</v>
      </c>
      <c r="E132" s="43">
        <v>240</v>
      </c>
      <c r="F132" s="44">
        <v>200</v>
      </c>
      <c r="G132" s="186">
        <v>8</v>
      </c>
      <c r="H132" s="8">
        <f t="shared" si="1"/>
        <v>7</v>
      </c>
      <c r="I132" s="8">
        <f t="shared" si="2"/>
        <v>1600</v>
      </c>
    </row>
    <row r="133" spans="1:10" x14ac:dyDescent="0.25">
      <c r="A133" s="4" t="s">
        <v>135</v>
      </c>
      <c r="B133" s="4" t="s">
        <v>135</v>
      </c>
      <c r="C133" s="149">
        <v>1</v>
      </c>
      <c r="D133" s="187" t="s">
        <v>64</v>
      </c>
      <c r="E133" s="43"/>
      <c r="F133" s="188">
        <f>SUM(F121:F132)</f>
        <v>3531</v>
      </c>
      <c r="G133" s="28">
        <f>I133/F133</f>
        <v>4.8020390824129144</v>
      </c>
      <c r="H133" s="181">
        <f>SUM(H121:H132)</f>
        <v>61</v>
      </c>
      <c r="I133" s="181">
        <f>SUM(I121:I132)</f>
        <v>16956</v>
      </c>
    </row>
    <row r="134" spans="1:10" x14ac:dyDescent="0.25">
      <c r="A134" s="4" t="s">
        <v>135</v>
      </c>
      <c r="B134" s="4" t="s">
        <v>135</v>
      </c>
      <c r="C134" s="149">
        <v>1</v>
      </c>
      <c r="D134" s="189" t="s">
        <v>58</v>
      </c>
      <c r="E134" s="43"/>
      <c r="F134" s="190">
        <f>F133</f>
        <v>3531</v>
      </c>
      <c r="G134" s="28">
        <f>I134/F134</f>
        <v>4.8020390824129144</v>
      </c>
      <c r="H134" s="40">
        <f>H133</f>
        <v>61</v>
      </c>
      <c r="I134" s="40">
        <f>I133</f>
        <v>16956</v>
      </c>
    </row>
    <row r="135" spans="1:10" ht="15.75" thickBot="1" x14ac:dyDescent="0.3">
      <c r="A135" s="4" t="s">
        <v>135</v>
      </c>
      <c r="B135" s="4" t="s">
        <v>135</v>
      </c>
      <c r="C135" s="149">
        <v>1</v>
      </c>
      <c r="D135" s="191" t="s">
        <v>132</v>
      </c>
      <c r="E135" s="170"/>
      <c r="F135" s="192"/>
      <c r="G135" s="170"/>
      <c r="H135" s="170"/>
      <c r="I135" s="170"/>
    </row>
    <row r="136" spans="1:10" x14ac:dyDescent="0.25">
      <c r="A136" s="149">
        <v>1</v>
      </c>
      <c r="B136" s="149"/>
      <c r="C136" s="149">
        <v>1</v>
      </c>
      <c r="D136" s="193"/>
      <c r="E136" s="41"/>
      <c r="F136" s="44"/>
      <c r="G136" s="8"/>
      <c r="H136" s="8"/>
      <c r="I136" s="8"/>
    </row>
    <row r="137" spans="1:10" ht="29.25" x14ac:dyDescent="0.25">
      <c r="A137" s="149">
        <v>1</v>
      </c>
      <c r="B137" s="4" t="s">
        <v>136</v>
      </c>
      <c r="C137" s="149">
        <v>1</v>
      </c>
      <c r="D137" s="194" t="s">
        <v>68</v>
      </c>
      <c r="E137" s="43"/>
      <c r="F137" s="44"/>
      <c r="G137" s="8"/>
      <c r="H137" s="8"/>
      <c r="I137" s="8"/>
    </row>
    <row r="138" spans="1:10" s="46" customFormat="1" ht="48" customHeight="1" x14ac:dyDescent="0.25">
      <c r="A138" s="149">
        <v>1</v>
      </c>
      <c r="B138" s="4" t="s">
        <v>136</v>
      </c>
      <c r="C138" s="149">
        <v>1</v>
      </c>
      <c r="D138" s="55" t="s">
        <v>143</v>
      </c>
      <c r="E138" s="12"/>
      <c r="F138" s="178"/>
      <c r="G138" s="45"/>
      <c r="H138" s="45"/>
      <c r="I138" s="45"/>
      <c r="J138" s="179"/>
    </row>
    <row r="139" spans="1:10" s="46" customFormat="1" x14ac:dyDescent="0.25">
      <c r="A139" s="149"/>
      <c r="B139" s="4" t="s">
        <v>136</v>
      </c>
      <c r="C139" s="149">
        <v>1</v>
      </c>
      <c r="D139" s="14" t="s">
        <v>111</v>
      </c>
      <c r="E139" s="12"/>
      <c r="F139" s="178">
        <f>F140+F141+F142+F144</f>
        <v>21655</v>
      </c>
      <c r="G139" s="45"/>
      <c r="H139" s="45"/>
      <c r="I139" s="45"/>
      <c r="J139" s="179"/>
    </row>
    <row r="140" spans="1:10" s="46" customFormat="1" x14ac:dyDescent="0.25">
      <c r="A140" s="149"/>
      <c r="B140" s="4" t="s">
        <v>136</v>
      </c>
      <c r="C140" s="149">
        <v>1</v>
      </c>
      <c r="D140" s="1" t="s">
        <v>80</v>
      </c>
      <c r="E140" s="12"/>
      <c r="F140" s="47">
        <v>5955</v>
      </c>
      <c r="G140" s="45"/>
      <c r="H140" s="45"/>
      <c r="I140" s="45"/>
      <c r="J140" s="179"/>
    </row>
    <row r="141" spans="1:10" s="46" customFormat="1" ht="30" x14ac:dyDescent="0.25">
      <c r="A141" s="149"/>
      <c r="B141" s="4" t="s">
        <v>136</v>
      </c>
      <c r="C141" s="149">
        <v>1</v>
      </c>
      <c r="D141" s="1" t="s">
        <v>81</v>
      </c>
      <c r="E141" s="12"/>
      <c r="F141" s="47">
        <v>5000</v>
      </c>
      <c r="G141" s="45"/>
      <c r="H141" s="45"/>
      <c r="I141" s="45"/>
      <c r="J141" s="179"/>
    </row>
    <row r="142" spans="1:10" s="46" customFormat="1" ht="30" x14ac:dyDescent="0.25">
      <c r="A142" s="149"/>
      <c r="B142" s="4" t="s">
        <v>136</v>
      </c>
      <c r="C142" s="149">
        <v>1</v>
      </c>
      <c r="D142" s="15" t="s">
        <v>180</v>
      </c>
      <c r="E142" s="12"/>
      <c r="F142" s="47">
        <v>8000</v>
      </c>
      <c r="G142" s="45"/>
      <c r="H142" s="45"/>
      <c r="I142" s="45"/>
      <c r="J142" s="179"/>
    </row>
    <row r="143" spans="1:10" s="46" customFormat="1" ht="45" x14ac:dyDescent="0.25">
      <c r="A143" s="149"/>
      <c r="B143" s="4" t="s">
        <v>136</v>
      </c>
      <c r="C143" s="149">
        <v>1</v>
      </c>
      <c r="D143" s="15" t="s">
        <v>131</v>
      </c>
      <c r="E143" s="12"/>
      <c r="F143" s="47"/>
      <c r="G143" s="45"/>
      <c r="H143" s="45"/>
      <c r="I143" s="45"/>
      <c r="J143" s="179"/>
    </row>
    <row r="144" spans="1:10" s="46" customFormat="1" ht="45" x14ac:dyDescent="0.25">
      <c r="A144" s="149"/>
      <c r="B144" s="4" t="s">
        <v>136</v>
      </c>
      <c r="C144" s="149">
        <v>1</v>
      </c>
      <c r="D144" s="15" t="s">
        <v>112</v>
      </c>
      <c r="E144" s="12"/>
      <c r="F144" s="47">
        <v>2700</v>
      </c>
      <c r="G144" s="45"/>
      <c r="H144" s="45"/>
      <c r="I144" s="45"/>
      <c r="J144" s="179"/>
    </row>
    <row r="145" spans="1:10" s="46" customFormat="1" ht="75" x14ac:dyDescent="0.25">
      <c r="A145" s="149"/>
      <c r="B145" s="4"/>
      <c r="C145" s="149">
        <v>1</v>
      </c>
      <c r="D145" s="15" t="s">
        <v>176</v>
      </c>
      <c r="E145" s="12"/>
      <c r="F145" s="47">
        <v>820</v>
      </c>
      <c r="G145" s="45"/>
      <c r="H145" s="45"/>
      <c r="I145" s="45"/>
      <c r="J145" s="179"/>
    </row>
    <row r="146" spans="1:10" s="46" customFormat="1" x14ac:dyDescent="0.25">
      <c r="A146" s="149"/>
      <c r="B146" s="4" t="s">
        <v>136</v>
      </c>
      <c r="C146" s="149">
        <v>1</v>
      </c>
      <c r="D146" s="48" t="s">
        <v>59</v>
      </c>
      <c r="E146" s="12"/>
      <c r="F146" s="178">
        <f>F147</f>
        <v>36000</v>
      </c>
      <c r="G146" s="45"/>
      <c r="H146" s="45"/>
      <c r="I146" s="45"/>
      <c r="J146" s="179"/>
    </row>
    <row r="147" spans="1:10" s="46" customFormat="1" x14ac:dyDescent="0.25">
      <c r="A147" s="149"/>
      <c r="B147" s="4" t="s">
        <v>136</v>
      </c>
      <c r="C147" s="149">
        <v>1</v>
      </c>
      <c r="D147" s="17" t="s">
        <v>96</v>
      </c>
      <c r="E147" s="12"/>
      <c r="F147" s="47">
        <v>36000</v>
      </c>
      <c r="G147" s="45"/>
      <c r="H147" s="45"/>
      <c r="I147" s="45"/>
      <c r="J147" s="179"/>
    </row>
    <row r="148" spans="1:10" s="46" customFormat="1" ht="47.25" x14ac:dyDescent="0.25">
      <c r="A148" s="149">
        <v>1</v>
      </c>
      <c r="B148" s="4" t="s">
        <v>136</v>
      </c>
      <c r="C148" s="149">
        <v>1</v>
      </c>
      <c r="D148" s="49" t="s">
        <v>141</v>
      </c>
      <c r="E148" s="50"/>
      <c r="F148" s="158">
        <f>F149+F154</f>
        <v>18782</v>
      </c>
      <c r="G148" s="45"/>
      <c r="H148" s="45"/>
      <c r="I148" s="45"/>
      <c r="J148" s="179"/>
    </row>
    <row r="149" spans="1:10" s="46" customFormat="1" ht="15" customHeight="1" x14ac:dyDescent="0.25">
      <c r="A149" s="149">
        <v>1</v>
      </c>
      <c r="B149" s="4" t="s">
        <v>136</v>
      </c>
      <c r="C149" s="149">
        <v>1</v>
      </c>
      <c r="D149" s="16" t="s">
        <v>113</v>
      </c>
      <c r="E149" s="50"/>
      <c r="F149" s="158">
        <f>SUM(F150:F153)</f>
        <v>352</v>
      </c>
      <c r="G149" s="45"/>
      <c r="H149" s="45"/>
      <c r="I149" s="45"/>
      <c r="J149" s="179"/>
    </row>
    <row r="150" spans="1:10" ht="22.5" customHeight="1" x14ac:dyDescent="0.25">
      <c r="A150" s="149">
        <v>1</v>
      </c>
      <c r="B150" s="4" t="s">
        <v>136</v>
      </c>
      <c r="C150" s="149">
        <v>1</v>
      </c>
      <c r="D150" s="15" t="s">
        <v>114</v>
      </c>
      <c r="E150" s="13"/>
      <c r="F150" s="44"/>
      <c r="G150" s="8"/>
      <c r="H150" s="8"/>
      <c r="I150" s="8"/>
    </row>
    <row r="151" spans="1:10" s="46" customFormat="1" ht="45" x14ac:dyDescent="0.25">
      <c r="A151" s="149">
        <v>1</v>
      </c>
      <c r="B151" s="4" t="s">
        <v>136</v>
      </c>
      <c r="C151" s="149">
        <v>1</v>
      </c>
      <c r="D151" s="15" t="s">
        <v>115</v>
      </c>
      <c r="E151" s="182"/>
      <c r="F151" s="44"/>
      <c r="G151" s="45"/>
      <c r="H151" s="45"/>
      <c r="I151" s="45"/>
      <c r="J151" s="179"/>
    </row>
    <row r="152" spans="1:10" s="46" customFormat="1" ht="30" x14ac:dyDescent="0.25">
      <c r="A152" s="149">
        <v>1</v>
      </c>
      <c r="B152" s="4" t="s">
        <v>136</v>
      </c>
      <c r="C152" s="149">
        <v>1</v>
      </c>
      <c r="D152" s="15" t="s">
        <v>116</v>
      </c>
      <c r="E152" s="51"/>
      <c r="F152" s="180">
        <v>136</v>
      </c>
      <c r="G152" s="52"/>
      <c r="H152" s="52"/>
      <c r="I152" s="39"/>
      <c r="J152" s="179"/>
    </row>
    <row r="153" spans="1:10" s="46" customFormat="1" ht="30" x14ac:dyDescent="0.25">
      <c r="A153" s="149">
        <v>1</v>
      </c>
      <c r="B153" s="4" t="s">
        <v>136</v>
      </c>
      <c r="C153" s="149">
        <v>1</v>
      </c>
      <c r="D153" s="15" t="s">
        <v>117</v>
      </c>
      <c r="E153" s="13"/>
      <c r="F153" s="44">
        <v>216</v>
      </c>
      <c r="G153" s="52"/>
      <c r="H153" s="52"/>
      <c r="I153" s="39"/>
      <c r="J153" s="179"/>
    </row>
    <row r="154" spans="1:10" s="46" customFormat="1" ht="30" x14ac:dyDescent="0.25">
      <c r="A154" s="149">
        <v>1</v>
      </c>
      <c r="B154" s="4" t="s">
        <v>136</v>
      </c>
      <c r="C154" s="149">
        <v>1</v>
      </c>
      <c r="D154" s="16" t="s">
        <v>118</v>
      </c>
      <c r="E154" s="13"/>
      <c r="F154" s="158">
        <f>SUM(F155:F157)</f>
        <v>18430</v>
      </c>
      <c r="G154" s="52"/>
      <c r="H154" s="52"/>
      <c r="I154" s="39"/>
      <c r="J154" s="179"/>
    </row>
    <row r="155" spans="1:10" s="46" customFormat="1" ht="30" x14ac:dyDescent="0.25">
      <c r="A155" s="149">
        <v>1</v>
      </c>
      <c r="B155" s="4" t="s">
        <v>136</v>
      </c>
      <c r="C155" s="149">
        <v>1</v>
      </c>
      <c r="D155" s="15" t="s">
        <v>119</v>
      </c>
      <c r="E155" s="13"/>
      <c r="F155" s="44"/>
      <c r="G155" s="52"/>
      <c r="H155" s="52"/>
      <c r="I155" s="39"/>
      <c r="J155" s="179"/>
    </row>
    <row r="156" spans="1:10" s="46" customFormat="1" ht="45" x14ac:dyDescent="0.25">
      <c r="A156" s="149">
        <v>1</v>
      </c>
      <c r="B156" s="4" t="s">
        <v>136</v>
      </c>
      <c r="C156" s="149">
        <v>1</v>
      </c>
      <c r="D156" s="15" t="s">
        <v>120</v>
      </c>
      <c r="E156" s="13"/>
      <c r="F156" s="44">
        <v>16900</v>
      </c>
      <c r="G156" s="52"/>
      <c r="H156" s="52"/>
      <c r="I156" s="39"/>
      <c r="J156" s="179"/>
    </row>
    <row r="157" spans="1:10" s="46" customFormat="1" ht="45" x14ac:dyDescent="0.25">
      <c r="A157" s="149">
        <v>1</v>
      </c>
      <c r="B157" s="4" t="s">
        <v>136</v>
      </c>
      <c r="C157" s="149">
        <v>1</v>
      </c>
      <c r="D157" s="15" t="s">
        <v>121</v>
      </c>
      <c r="E157" s="13"/>
      <c r="F157" s="180">
        <v>1530</v>
      </c>
      <c r="G157" s="52"/>
      <c r="H157" s="52"/>
      <c r="I157" s="39"/>
      <c r="J157" s="179"/>
    </row>
    <row r="158" spans="1:10" s="46" customFormat="1" x14ac:dyDescent="0.25">
      <c r="A158" s="149"/>
      <c r="B158" s="4"/>
      <c r="C158" s="149">
        <v>1</v>
      </c>
      <c r="D158" s="12" t="s">
        <v>67</v>
      </c>
      <c r="E158" s="13"/>
      <c r="F158" s="180"/>
      <c r="G158" s="52"/>
      <c r="H158" s="52"/>
      <c r="I158" s="39"/>
      <c r="J158" s="179"/>
    </row>
    <row r="159" spans="1:10" s="46" customFormat="1" x14ac:dyDescent="0.25">
      <c r="A159" s="149">
        <v>1</v>
      </c>
      <c r="B159" s="4" t="s">
        <v>136</v>
      </c>
      <c r="C159" s="149">
        <v>1</v>
      </c>
      <c r="D159" s="14" t="s">
        <v>145</v>
      </c>
      <c r="E159" s="13"/>
      <c r="F159" s="180"/>
      <c r="G159" s="52"/>
      <c r="H159" s="52"/>
      <c r="I159" s="39"/>
      <c r="J159" s="179"/>
    </row>
    <row r="160" spans="1:10" s="46" customFormat="1" x14ac:dyDescent="0.25">
      <c r="A160" s="149">
        <v>1</v>
      </c>
      <c r="B160" s="4" t="s">
        <v>136</v>
      </c>
      <c r="C160" s="149">
        <v>1</v>
      </c>
      <c r="D160" s="15" t="s">
        <v>146</v>
      </c>
      <c r="E160" s="13"/>
      <c r="F160" s="180"/>
      <c r="G160" s="52"/>
      <c r="H160" s="52"/>
      <c r="I160" s="39"/>
      <c r="J160" s="141"/>
    </row>
    <row r="161" spans="1:10" s="46" customFormat="1" ht="30" x14ac:dyDescent="0.25">
      <c r="A161" s="149">
        <v>1</v>
      </c>
      <c r="B161" s="4" t="s">
        <v>136</v>
      </c>
      <c r="C161" s="149">
        <v>1</v>
      </c>
      <c r="D161" s="16" t="s">
        <v>147</v>
      </c>
      <c r="E161" s="13"/>
      <c r="F161" s="180"/>
      <c r="G161" s="52"/>
      <c r="H161" s="52"/>
      <c r="I161" s="39"/>
      <c r="J161" s="141"/>
    </row>
    <row r="162" spans="1:10" s="11" customFormat="1" x14ac:dyDescent="0.25">
      <c r="A162" s="3"/>
      <c r="B162" s="4" t="s">
        <v>136</v>
      </c>
      <c r="C162" s="149">
        <v>1</v>
      </c>
      <c r="D162" s="15" t="s">
        <v>148</v>
      </c>
      <c r="E162" s="13"/>
      <c r="F162" s="105"/>
      <c r="G162" s="5"/>
      <c r="H162" s="5"/>
      <c r="I162" s="5"/>
      <c r="J162" s="141"/>
    </row>
    <row r="163" spans="1:10" s="46" customFormat="1" ht="30" x14ac:dyDescent="0.25">
      <c r="A163" s="149">
        <v>1</v>
      </c>
      <c r="B163" s="4" t="s">
        <v>136</v>
      </c>
      <c r="C163" s="149">
        <v>1</v>
      </c>
      <c r="D163" s="15" t="s">
        <v>149</v>
      </c>
      <c r="E163" s="13"/>
      <c r="F163" s="180"/>
      <c r="G163" s="52"/>
      <c r="H163" s="52"/>
      <c r="I163" s="39"/>
      <c r="J163" s="141"/>
    </row>
    <row r="164" spans="1:10" s="46" customFormat="1" ht="45" x14ac:dyDescent="0.25">
      <c r="A164" s="149">
        <v>1</v>
      </c>
      <c r="B164" s="4" t="s">
        <v>136</v>
      </c>
      <c r="C164" s="149">
        <v>1</v>
      </c>
      <c r="D164" s="15" t="s">
        <v>150</v>
      </c>
      <c r="E164" s="13"/>
      <c r="F164" s="183"/>
      <c r="G164" s="52"/>
      <c r="H164" s="52"/>
      <c r="I164" s="39"/>
      <c r="J164" s="141"/>
    </row>
    <row r="165" spans="1:10" s="46" customFormat="1" ht="45" x14ac:dyDescent="0.25">
      <c r="A165" s="149">
        <v>1</v>
      </c>
      <c r="B165" s="4" t="s">
        <v>136</v>
      </c>
      <c r="C165" s="149">
        <v>1</v>
      </c>
      <c r="D165" s="15" t="s">
        <v>157</v>
      </c>
      <c r="E165" s="13"/>
      <c r="F165" s="184"/>
      <c r="G165" s="52"/>
      <c r="H165" s="52"/>
      <c r="I165" s="39"/>
      <c r="J165" s="141"/>
    </row>
    <row r="166" spans="1:10" s="46" customFormat="1" ht="45" x14ac:dyDescent="0.25">
      <c r="A166" s="149">
        <v>1</v>
      </c>
      <c r="B166" s="4" t="s">
        <v>136</v>
      </c>
      <c r="C166" s="149">
        <v>1</v>
      </c>
      <c r="D166" s="1" t="s">
        <v>158</v>
      </c>
      <c r="E166" s="13"/>
      <c r="F166" s="184"/>
      <c r="G166" s="52"/>
      <c r="H166" s="52"/>
      <c r="I166" s="39"/>
      <c r="J166" s="141"/>
    </row>
    <row r="167" spans="1:10" s="46" customFormat="1" x14ac:dyDescent="0.25">
      <c r="A167" s="149">
        <v>1</v>
      </c>
      <c r="B167" s="4" t="s">
        <v>136</v>
      </c>
      <c r="C167" s="149">
        <v>1</v>
      </c>
      <c r="D167" s="14" t="s">
        <v>151</v>
      </c>
      <c r="E167" s="13"/>
      <c r="F167" s="184"/>
      <c r="G167" s="52"/>
      <c r="H167" s="52"/>
      <c r="I167" s="39"/>
      <c r="J167" s="141"/>
    </row>
    <row r="168" spans="1:10" s="46" customFormat="1" x14ac:dyDescent="0.25">
      <c r="A168" s="149">
        <v>1</v>
      </c>
      <c r="B168" s="4" t="s">
        <v>136</v>
      </c>
      <c r="C168" s="149">
        <v>1</v>
      </c>
      <c r="D168" s="14" t="s">
        <v>152</v>
      </c>
      <c r="E168" s="13"/>
      <c r="F168" s="184"/>
      <c r="G168" s="52"/>
      <c r="H168" s="52"/>
      <c r="I168" s="39"/>
      <c r="J168" s="141"/>
    </row>
    <row r="169" spans="1:10" s="46" customFormat="1" x14ac:dyDescent="0.25">
      <c r="A169" s="149">
        <v>1</v>
      </c>
      <c r="B169" s="4" t="s">
        <v>136</v>
      </c>
      <c r="C169" s="149">
        <v>1</v>
      </c>
      <c r="D169" s="15" t="s">
        <v>153</v>
      </c>
      <c r="E169" s="13"/>
      <c r="F169" s="44"/>
      <c r="G169" s="52"/>
      <c r="H169" s="52"/>
      <c r="I169" s="39"/>
      <c r="J169" s="141"/>
    </row>
    <row r="170" spans="1:10" s="46" customFormat="1" x14ac:dyDescent="0.25">
      <c r="A170" s="149">
        <v>1</v>
      </c>
      <c r="B170" s="4" t="s">
        <v>136</v>
      </c>
      <c r="C170" s="149">
        <v>1</v>
      </c>
      <c r="D170" s="37" t="s">
        <v>161</v>
      </c>
      <c r="E170" s="13"/>
      <c r="F170" s="44"/>
      <c r="G170" s="52"/>
      <c r="H170" s="52"/>
      <c r="I170" s="39"/>
      <c r="J170" s="141"/>
    </row>
    <row r="171" spans="1:10" s="46" customFormat="1" ht="29.25" x14ac:dyDescent="0.25">
      <c r="A171" s="149">
        <v>1</v>
      </c>
      <c r="B171" s="4" t="s">
        <v>136</v>
      </c>
      <c r="C171" s="149">
        <v>1</v>
      </c>
      <c r="D171" s="14" t="s">
        <v>154</v>
      </c>
      <c r="E171" s="13"/>
      <c r="F171" s="44">
        <v>24370</v>
      </c>
      <c r="G171" s="52"/>
      <c r="H171" s="52"/>
      <c r="I171" s="39"/>
      <c r="J171" s="141"/>
    </row>
    <row r="172" spans="1:10" s="46" customFormat="1" x14ac:dyDescent="0.25">
      <c r="A172" s="149">
        <v>1</v>
      </c>
      <c r="B172" s="4" t="s">
        <v>136</v>
      </c>
      <c r="C172" s="149">
        <v>1</v>
      </c>
      <c r="D172" s="17" t="s">
        <v>82</v>
      </c>
      <c r="E172" s="50"/>
      <c r="F172" s="180"/>
      <c r="G172" s="52"/>
      <c r="H172" s="52"/>
      <c r="I172" s="39"/>
      <c r="J172" s="141"/>
    </row>
    <row r="173" spans="1:10" s="46" customFormat="1" ht="57.75" x14ac:dyDescent="0.25">
      <c r="A173" s="149">
        <v>1</v>
      </c>
      <c r="B173" s="4" t="s">
        <v>136</v>
      </c>
      <c r="C173" s="149">
        <v>1</v>
      </c>
      <c r="D173" s="14" t="s">
        <v>160</v>
      </c>
      <c r="E173" s="50"/>
      <c r="F173" s="183"/>
      <c r="G173" s="52"/>
      <c r="H173" s="52"/>
      <c r="I173" s="39"/>
      <c r="J173" s="141"/>
    </row>
    <row r="174" spans="1:10" x14ac:dyDescent="0.25">
      <c r="A174" s="149">
        <v>1</v>
      </c>
      <c r="B174" s="4" t="s">
        <v>136</v>
      </c>
      <c r="C174" s="149">
        <v>1</v>
      </c>
      <c r="D174" s="18" t="s">
        <v>101</v>
      </c>
      <c r="E174" s="13"/>
      <c r="F174" s="44">
        <f>SUM(F175:F176)</f>
        <v>3500</v>
      </c>
      <c r="G174" s="8"/>
      <c r="H174" s="8"/>
      <c r="I174" s="8"/>
    </row>
    <row r="175" spans="1:10" s="46" customFormat="1" ht="30" x14ac:dyDescent="0.25">
      <c r="A175" s="149">
        <v>1</v>
      </c>
      <c r="B175" s="4" t="s">
        <v>136</v>
      </c>
      <c r="C175" s="149">
        <v>1</v>
      </c>
      <c r="D175" s="107" t="s">
        <v>126</v>
      </c>
      <c r="E175" s="13"/>
      <c r="F175" s="44">
        <v>20</v>
      </c>
      <c r="G175" s="52"/>
      <c r="H175" s="52"/>
      <c r="I175" s="39"/>
      <c r="J175" s="141"/>
    </row>
    <row r="176" spans="1:10" s="46" customFormat="1" ht="30" x14ac:dyDescent="0.25">
      <c r="A176" s="149"/>
      <c r="B176" s="4" t="s">
        <v>136</v>
      </c>
      <c r="C176" s="149">
        <v>1</v>
      </c>
      <c r="D176" s="107" t="s">
        <v>127</v>
      </c>
      <c r="E176" s="13"/>
      <c r="F176" s="44">
        <v>3480</v>
      </c>
      <c r="G176" s="52"/>
      <c r="H176" s="52"/>
      <c r="I176" s="39"/>
      <c r="J176" s="141"/>
    </row>
    <row r="177" spans="1:10" s="46" customFormat="1" x14ac:dyDescent="0.25">
      <c r="A177" s="149"/>
      <c r="B177" s="4" t="s">
        <v>136</v>
      </c>
      <c r="C177" s="149">
        <v>1</v>
      </c>
      <c r="D177" s="19" t="s">
        <v>122</v>
      </c>
      <c r="E177" s="13"/>
      <c r="F177" s="158">
        <f>F159+F139</f>
        <v>21655</v>
      </c>
      <c r="G177" s="52"/>
      <c r="H177" s="52"/>
      <c r="I177" s="39"/>
      <c r="J177" s="179"/>
    </row>
    <row r="178" spans="1:10" s="46" customFormat="1" ht="29.25" x14ac:dyDescent="0.25">
      <c r="A178" s="149"/>
      <c r="B178" s="4" t="s">
        <v>136</v>
      </c>
      <c r="C178" s="149">
        <v>1</v>
      </c>
      <c r="D178" s="19" t="s">
        <v>123</v>
      </c>
      <c r="E178" s="13"/>
      <c r="F178" s="158">
        <f>F148</f>
        <v>18782</v>
      </c>
      <c r="G178" s="52"/>
      <c r="H178" s="52"/>
      <c r="I178" s="39"/>
      <c r="J178" s="179"/>
    </row>
    <row r="179" spans="1:10" s="46" customFormat="1" x14ac:dyDescent="0.25">
      <c r="A179" s="149"/>
      <c r="B179" s="4" t="s">
        <v>136</v>
      </c>
      <c r="C179" s="149">
        <v>1</v>
      </c>
      <c r="D179" s="19" t="s">
        <v>124</v>
      </c>
      <c r="E179" s="13"/>
      <c r="F179" s="158">
        <f>F167+F146</f>
        <v>36000</v>
      </c>
      <c r="G179" s="52"/>
      <c r="H179" s="52"/>
      <c r="I179" s="39"/>
      <c r="J179" s="179"/>
    </row>
    <row r="180" spans="1:10" s="46" customFormat="1" ht="29.25" x14ac:dyDescent="0.25">
      <c r="A180" s="149"/>
      <c r="B180" s="4" t="s">
        <v>136</v>
      </c>
      <c r="C180" s="149">
        <v>1</v>
      </c>
      <c r="D180" s="19" t="s">
        <v>125</v>
      </c>
      <c r="E180" s="13"/>
      <c r="F180" s="158">
        <f>F171</f>
        <v>24370</v>
      </c>
      <c r="G180" s="52"/>
      <c r="H180" s="52"/>
      <c r="I180" s="39"/>
      <c r="J180" s="179"/>
    </row>
    <row r="181" spans="1:10" s="46" customFormat="1" x14ac:dyDescent="0.25">
      <c r="A181" s="149">
        <v>1</v>
      </c>
      <c r="B181" s="4" t="s">
        <v>136</v>
      </c>
      <c r="C181" s="149">
        <v>1</v>
      </c>
      <c r="D181" s="20" t="s">
        <v>77</v>
      </c>
      <c r="E181" s="13"/>
      <c r="F181" s="158">
        <f>F177+F178+F180+F179*2.9</f>
        <v>169207</v>
      </c>
      <c r="G181" s="52"/>
      <c r="H181" s="52"/>
      <c r="I181" s="39"/>
      <c r="J181" s="179"/>
    </row>
    <row r="182" spans="1:10" x14ac:dyDescent="0.25">
      <c r="A182" s="149">
        <v>1</v>
      </c>
      <c r="B182" s="4" t="s">
        <v>136</v>
      </c>
      <c r="C182" s="149">
        <v>1</v>
      </c>
      <c r="D182" s="160" t="s">
        <v>6</v>
      </c>
      <c r="E182" s="64"/>
      <c r="F182" s="195"/>
      <c r="G182" s="8"/>
      <c r="H182" s="8"/>
      <c r="I182" s="8"/>
    </row>
    <row r="183" spans="1:10" x14ac:dyDescent="0.25">
      <c r="A183" s="149">
        <v>1</v>
      </c>
      <c r="B183" s="4" t="s">
        <v>136</v>
      </c>
      <c r="C183" s="149">
        <v>1</v>
      </c>
      <c r="D183" s="161" t="s">
        <v>47</v>
      </c>
      <c r="E183" s="64"/>
      <c r="F183" s="195"/>
      <c r="G183" s="8"/>
      <c r="H183" s="8"/>
      <c r="I183" s="8"/>
    </row>
    <row r="184" spans="1:10" s="149" customFormat="1" x14ac:dyDescent="0.25">
      <c r="A184" s="149">
        <v>1</v>
      </c>
      <c r="B184" s="4" t="s">
        <v>136</v>
      </c>
      <c r="C184" s="149">
        <v>1</v>
      </c>
      <c r="D184" s="185" t="s">
        <v>20</v>
      </c>
      <c r="E184" s="43">
        <v>240</v>
      </c>
      <c r="F184" s="44">
        <v>1997</v>
      </c>
      <c r="G184" s="42">
        <v>8</v>
      </c>
      <c r="H184" s="8">
        <f>ROUND(I184/E184,0)</f>
        <v>67</v>
      </c>
      <c r="I184" s="8">
        <f>ROUND(F184*G184,0)</f>
        <v>15976</v>
      </c>
      <c r="J184" s="132"/>
    </row>
    <row r="185" spans="1:10" s="149" customFormat="1" x14ac:dyDescent="0.25">
      <c r="A185" s="149">
        <v>1</v>
      </c>
      <c r="B185" s="4" t="s">
        <v>136</v>
      </c>
      <c r="C185" s="149">
        <v>1</v>
      </c>
      <c r="D185" s="187" t="s">
        <v>64</v>
      </c>
      <c r="E185" s="43"/>
      <c r="F185" s="165">
        <f>SUM(F184)</f>
        <v>1997</v>
      </c>
      <c r="G185" s="196">
        <f t="shared" ref="F185:I186" si="3">G184</f>
        <v>8</v>
      </c>
      <c r="H185" s="166">
        <f t="shared" si="3"/>
        <v>67</v>
      </c>
      <c r="I185" s="166">
        <f t="shared" si="3"/>
        <v>15976</v>
      </c>
      <c r="J185" s="132"/>
    </row>
    <row r="186" spans="1:10" s="149" customFormat="1" x14ac:dyDescent="0.25">
      <c r="A186" s="149">
        <v>1</v>
      </c>
      <c r="B186" s="4" t="s">
        <v>136</v>
      </c>
      <c r="C186" s="149">
        <v>1</v>
      </c>
      <c r="D186" s="189" t="s">
        <v>58</v>
      </c>
      <c r="E186" s="43"/>
      <c r="F186" s="190">
        <f t="shared" si="3"/>
        <v>1997</v>
      </c>
      <c r="G186" s="62">
        <f t="shared" si="3"/>
        <v>8</v>
      </c>
      <c r="H186" s="40">
        <f t="shared" si="3"/>
        <v>67</v>
      </c>
      <c r="I186" s="40">
        <f t="shared" si="3"/>
        <v>15976</v>
      </c>
      <c r="J186" s="132"/>
    </row>
    <row r="187" spans="1:10" ht="15.75" thickBot="1" x14ac:dyDescent="0.3">
      <c r="A187" s="149">
        <v>1</v>
      </c>
      <c r="B187" s="4" t="s">
        <v>136</v>
      </c>
      <c r="C187" s="149">
        <v>1</v>
      </c>
      <c r="D187" s="169" t="s">
        <v>132</v>
      </c>
      <c r="E187" s="65"/>
      <c r="F187" s="197"/>
      <c r="G187" s="198"/>
      <c r="H187" s="198"/>
      <c r="I187" s="198"/>
    </row>
  </sheetData>
  <autoFilter ref="A8:J187"/>
  <sortState ref="D554:I574">
    <sortCondition ref="D554:D574"/>
  </sortState>
  <mergeCells count="8">
    <mergeCell ref="G1:I1"/>
    <mergeCell ref="G2:I2"/>
    <mergeCell ref="D3:I4"/>
    <mergeCell ref="E5:E7"/>
    <mergeCell ref="G5:G7"/>
    <mergeCell ref="H5:H7"/>
    <mergeCell ref="F5:F7"/>
    <mergeCell ref="I5:I7"/>
  </mergeCells>
  <pageMargins left="0.6692913385826772" right="0" top="0.74803149606299213" bottom="0.19685039370078741" header="0" footer="0"/>
  <pageSetup paperSize="9" scale="70" orientation="portrait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BP542"/>
  <sheetViews>
    <sheetView topLeftCell="B1" zoomScale="90" zoomScaleNormal="90" zoomScaleSheetLayoutView="100" workbookViewId="0">
      <pane xSplit="3" ySplit="7" topLeftCell="E8" activePane="bottomRight" state="frozen"/>
      <selection sqref="A1:XFD1048576"/>
      <selection pane="topRight" sqref="A1:XFD1048576"/>
      <selection pane="bottomLeft" sqref="A1:XFD1048576"/>
      <selection pane="bottomRight" activeCell="D23" sqref="D23"/>
    </sheetView>
  </sheetViews>
  <sheetFormatPr defaultColWidth="15.7109375" defaultRowHeight="15" x14ac:dyDescent="0.25"/>
  <cols>
    <col min="1" max="1" width="3.85546875" style="3" hidden="1" customWidth="1"/>
    <col min="2" max="3" width="8.42578125" style="3" hidden="1" customWidth="1"/>
    <col min="4" max="4" width="47.85546875" style="3" customWidth="1"/>
    <col min="5" max="5" width="10.7109375" style="3" customWidth="1"/>
    <col min="6" max="6" width="14.28515625" style="3" customWidth="1"/>
    <col min="7" max="7" width="13.7109375" style="3" customWidth="1"/>
    <col min="8" max="8" width="12.42578125" style="3" customWidth="1"/>
    <col min="9" max="9" width="13.7109375" style="3" customWidth="1"/>
    <col min="10" max="10" width="42.140625" style="3" customWidth="1"/>
    <col min="11" max="16384" width="15.7109375" style="3"/>
  </cols>
  <sheetData>
    <row r="1" spans="1:9" ht="9.75" customHeight="1" x14ac:dyDescent="0.25">
      <c r="H1" s="68"/>
    </row>
    <row r="2" spans="1:9" s="88" customFormat="1" ht="15" customHeight="1" x14ac:dyDescent="0.25">
      <c r="D2" s="257" t="s">
        <v>175</v>
      </c>
      <c r="E2" s="257"/>
      <c r="F2" s="257"/>
      <c r="G2" s="257"/>
      <c r="H2" s="257"/>
      <c r="I2" s="257"/>
    </row>
    <row r="3" spans="1:9" ht="21.6" customHeight="1" thickBot="1" x14ac:dyDescent="0.3">
      <c r="D3" s="276"/>
      <c r="E3" s="276"/>
      <c r="F3" s="276"/>
      <c r="G3" s="276"/>
      <c r="H3" s="276"/>
      <c r="I3" s="276"/>
    </row>
    <row r="4" spans="1:9" ht="33.75" customHeight="1" x14ac:dyDescent="0.3">
      <c r="D4" s="69" t="s">
        <v>74</v>
      </c>
      <c r="E4" s="262" t="s">
        <v>1</v>
      </c>
      <c r="F4" s="277" t="s">
        <v>95</v>
      </c>
      <c r="G4" s="268" t="s">
        <v>0</v>
      </c>
      <c r="H4" s="262" t="s">
        <v>2</v>
      </c>
      <c r="I4" s="265" t="s">
        <v>79</v>
      </c>
    </row>
    <row r="5" spans="1:9" ht="19.5" customHeight="1" x14ac:dyDescent="0.3">
      <c r="D5" s="70"/>
      <c r="E5" s="263"/>
      <c r="F5" s="278"/>
      <c r="G5" s="269"/>
      <c r="H5" s="263"/>
      <c r="I5" s="266"/>
    </row>
    <row r="6" spans="1:9" ht="44.25" customHeight="1" thickBot="1" x14ac:dyDescent="0.3">
      <c r="D6" s="71" t="s">
        <v>3</v>
      </c>
      <c r="E6" s="264"/>
      <c r="F6" s="279"/>
      <c r="G6" s="270"/>
      <c r="H6" s="264"/>
      <c r="I6" s="267"/>
    </row>
    <row r="7" spans="1:9" ht="15.75" thickBot="1" x14ac:dyDescent="0.3">
      <c r="D7" s="72">
        <v>1</v>
      </c>
      <c r="E7" s="73">
        <v>2</v>
      </c>
      <c r="F7" s="73">
        <v>3</v>
      </c>
      <c r="G7" s="90">
        <v>4</v>
      </c>
      <c r="H7" s="90">
        <v>5</v>
      </c>
      <c r="I7" s="90">
        <v>6</v>
      </c>
    </row>
    <row r="8" spans="1:9" x14ac:dyDescent="0.25">
      <c r="A8" s="3">
        <v>1</v>
      </c>
      <c r="C8" s="59" t="s">
        <v>182</v>
      </c>
      <c r="D8" s="199"/>
      <c r="E8" s="200"/>
      <c r="F8" s="8"/>
      <c r="G8" s="8"/>
      <c r="H8" s="8"/>
      <c r="I8" s="8"/>
    </row>
    <row r="9" spans="1:9" ht="15.75" x14ac:dyDescent="0.25">
      <c r="A9" s="3">
        <v>1</v>
      </c>
      <c r="B9" s="4" t="s">
        <v>137</v>
      </c>
      <c r="C9" s="59" t="s">
        <v>182</v>
      </c>
      <c r="D9" s="75" t="s">
        <v>168</v>
      </c>
      <c r="E9" s="201"/>
      <c r="F9" s="8"/>
      <c r="G9" s="8"/>
      <c r="H9" s="8"/>
      <c r="I9" s="8"/>
    </row>
    <row r="10" spans="1:9" x14ac:dyDescent="0.25">
      <c r="A10" s="3">
        <v>1</v>
      </c>
      <c r="B10" s="4" t="s">
        <v>137</v>
      </c>
      <c r="C10" s="59" t="s">
        <v>182</v>
      </c>
      <c r="D10" s="95" t="s">
        <v>4</v>
      </c>
      <c r="E10" s="201"/>
      <c r="F10" s="8"/>
      <c r="G10" s="8"/>
      <c r="H10" s="8"/>
      <c r="I10" s="8"/>
    </row>
    <row r="11" spans="1:9" x14ac:dyDescent="0.25">
      <c r="A11" s="3">
        <v>1</v>
      </c>
      <c r="B11" s="4" t="s">
        <v>137</v>
      </c>
      <c r="C11" s="59" t="s">
        <v>182</v>
      </c>
      <c r="D11" s="99" t="s">
        <v>21</v>
      </c>
      <c r="E11" s="202">
        <v>340</v>
      </c>
      <c r="F11" s="8">
        <v>877</v>
      </c>
      <c r="G11" s="203">
        <v>14</v>
      </c>
      <c r="H11" s="8">
        <f>ROUND(I11/E11,0)</f>
        <v>36</v>
      </c>
      <c r="I11" s="8">
        <f>ROUND(F11*G11,0)</f>
        <v>12278</v>
      </c>
    </row>
    <row r="12" spans="1:9" x14ac:dyDescent="0.25">
      <c r="A12" s="3">
        <v>1</v>
      </c>
      <c r="B12" s="4" t="s">
        <v>137</v>
      </c>
      <c r="C12" s="59" t="s">
        <v>182</v>
      </c>
      <c r="D12" s="99" t="s">
        <v>7</v>
      </c>
      <c r="E12" s="202">
        <v>340</v>
      </c>
      <c r="F12" s="8">
        <v>1768</v>
      </c>
      <c r="G12" s="203">
        <v>7.5</v>
      </c>
      <c r="H12" s="8">
        <f>ROUND(I12/E12,0)</f>
        <v>39</v>
      </c>
      <c r="I12" s="8">
        <f>ROUND(F12*G12,0)</f>
        <v>13260</v>
      </c>
    </row>
    <row r="13" spans="1:9" x14ac:dyDescent="0.25">
      <c r="A13" s="3">
        <v>1</v>
      </c>
      <c r="B13" s="4" t="s">
        <v>137</v>
      </c>
      <c r="C13" s="59" t="s">
        <v>182</v>
      </c>
      <c r="D13" s="99" t="s">
        <v>50</v>
      </c>
      <c r="E13" s="202">
        <v>340</v>
      </c>
      <c r="F13" s="8">
        <v>1300</v>
      </c>
      <c r="G13" s="203">
        <v>9.6999999999999993</v>
      </c>
      <c r="H13" s="8">
        <f>ROUND(I13/E13,0)</f>
        <v>37</v>
      </c>
      <c r="I13" s="8">
        <f>ROUND(F13*G13,0)</f>
        <v>12610</v>
      </c>
    </row>
    <row r="14" spans="1:9" x14ac:dyDescent="0.25">
      <c r="B14" s="4"/>
      <c r="C14" s="59" t="s">
        <v>182</v>
      </c>
      <c r="D14" s="99" t="s">
        <v>29</v>
      </c>
      <c r="E14" s="202">
        <v>340</v>
      </c>
      <c r="F14" s="8">
        <v>350</v>
      </c>
      <c r="G14" s="203">
        <v>9.6999999999999993</v>
      </c>
      <c r="H14" s="8">
        <f>ROUND(I14/E14,0)</f>
        <v>10</v>
      </c>
      <c r="I14" s="8">
        <f>ROUND(F14*G14,0)</f>
        <v>3395</v>
      </c>
    </row>
    <row r="15" spans="1:9" x14ac:dyDescent="0.25">
      <c r="A15" s="3">
        <v>1</v>
      </c>
      <c r="B15" s="4" t="s">
        <v>137</v>
      </c>
      <c r="C15" s="59" t="s">
        <v>182</v>
      </c>
      <c r="D15" s="99" t="s">
        <v>28</v>
      </c>
      <c r="E15" s="202">
        <v>340</v>
      </c>
      <c r="F15" s="8">
        <v>1669</v>
      </c>
      <c r="G15" s="203">
        <v>11</v>
      </c>
      <c r="H15" s="8">
        <f>ROUND(I15/E15,0)</f>
        <v>54</v>
      </c>
      <c r="I15" s="8">
        <f>ROUND(F15*G15,0)</f>
        <v>18359</v>
      </c>
    </row>
    <row r="16" spans="1:9" s="11" customFormat="1" x14ac:dyDescent="0.25">
      <c r="A16" s="3">
        <v>1</v>
      </c>
      <c r="B16" s="4" t="s">
        <v>137</v>
      </c>
      <c r="C16" s="59" t="s">
        <v>182</v>
      </c>
      <c r="D16" s="204" t="s">
        <v>5</v>
      </c>
      <c r="E16" s="205"/>
      <c r="F16" s="32">
        <v>5964</v>
      </c>
      <c r="G16" s="28">
        <f>I16/F16</f>
        <v>10.043930248155601</v>
      </c>
      <c r="H16" s="32">
        <f t="shared" ref="H16:I16" si="0">SUM(H11:H15)</f>
        <v>176</v>
      </c>
      <c r="I16" s="32">
        <f t="shared" si="0"/>
        <v>59902</v>
      </c>
    </row>
    <row r="17" spans="1:9" s="46" customFormat="1" ht="45.75" customHeight="1" x14ac:dyDescent="0.25">
      <c r="A17" s="3">
        <v>1</v>
      </c>
      <c r="B17" s="4" t="s">
        <v>137</v>
      </c>
      <c r="C17" s="59" t="s">
        <v>182</v>
      </c>
      <c r="D17" s="55" t="s">
        <v>143</v>
      </c>
      <c r="E17" s="12"/>
      <c r="F17" s="8"/>
      <c r="G17" s="45"/>
      <c r="H17" s="45"/>
      <c r="I17" s="45"/>
    </row>
    <row r="18" spans="1:9" s="46" customFormat="1" x14ac:dyDescent="0.25">
      <c r="A18" s="3"/>
      <c r="B18" s="4" t="s">
        <v>137</v>
      </c>
      <c r="C18" s="59" t="s">
        <v>182</v>
      </c>
      <c r="D18" s="14" t="s">
        <v>111</v>
      </c>
      <c r="E18" s="206"/>
      <c r="F18" s="32">
        <f>F20+F21+F22+F23+F25</f>
        <v>41729</v>
      </c>
      <c r="G18" s="45"/>
      <c r="H18" s="45"/>
      <c r="I18" s="45"/>
    </row>
    <row r="19" spans="1:9" s="46" customFormat="1" x14ac:dyDescent="0.25">
      <c r="A19" s="3"/>
      <c r="B19" s="4" t="s">
        <v>137</v>
      </c>
      <c r="C19" s="59" t="s">
        <v>182</v>
      </c>
      <c r="D19" s="1" t="s">
        <v>80</v>
      </c>
      <c r="E19" s="12"/>
      <c r="F19" s="8"/>
      <c r="G19" s="45"/>
      <c r="H19" s="45"/>
      <c r="I19" s="45"/>
    </row>
    <row r="20" spans="1:9" s="46" customFormat="1" ht="30" x14ac:dyDescent="0.25">
      <c r="A20" s="3"/>
      <c r="B20" s="4" t="s">
        <v>137</v>
      </c>
      <c r="C20" s="59" t="s">
        <v>182</v>
      </c>
      <c r="D20" s="1" t="s">
        <v>81</v>
      </c>
      <c r="E20" s="12"/>
      <c r="F20" s="8">
        <v>3500</v>
      </c>
      <c r="G20" s="45"/>
      <c r="H20" s="45"/>
      <c r="I20" s="45"/>
    </row>
    <row r="21" spans="1:9" s="46" customFormat="1" ht="30" x14ac:dyDescent="0.25">
      <c r="A21" s="3"/>
      <c r="B21" s="4" t="s">
        <v>137</v>
      </c>
      <c r="C21" s="59" t="s">
        <v>182</v>
      </c>
      <c r="D21" s="16" t="s">
        <v>180</v>
      </c>
      <c r="E21" s="206"/>
      <c r="F21" s="32">
        <v>15100</v>
      </c>
      <c r="G21" s="45"/>
      <c r="H21" s="45"/>
      <c r="I21" s="45"/>
    </row>
    <row r="22" spans="1:9" s="46" customFormat="1" ht="45" x14ac:dyDescent="0.25">
      <c r="A22" s="3"/>
      <c r="B22" s="4" t="s">
        <v>137</v>
      </c>
      <c r="C22" s="59" t="s">
        <v>182</v>
      </c>
      <c r="D22" s="15" t="s">
        <v>131</v>
      </c>
      <c r="E22" s="12"/>
      <c r="F22" s="8">
        <v>9190</v>
      </c>
      <c r="G22" s="45"/>
      <c r="H22" s="45"/>
      <c r="I22" s="45"/>
    </row>
    <row r="23" spans="1:9" s="46" customFormat="1" ht="45" x14ac:dyDescent="0.25">
      <c r="A23" s="3"/>
      <c r="B23" s="4" t="s">
        <v>137</v>
      </c>
      <c r="C23" s="59" t="s">
        <v>182</v>
      </c>
      <c r="D23" s="15" t="s">
        <v>112</v>
      </c>
      <c r="E23" s="12"/>
      <c r="F23" s="8">
        <v>11600</v>
      </c>
      <c r="G23" s="45"/>
      <c r="H23" s="45"/>
      <c r="I23" s="45"/>
    </row>
    <row r="24" spans="1:9" s="46" customFormat="1" ht="75" x14ac:dyDescent="0.25">
      <c r="A24" s="3"/>
      <c r="B24" s="4"/>
      <c r="C24" s="59" t="s">
        <v>182</v>
      </c>
      <c r="D24" s="15" t="s">
        <v>176</v>
      </c>
      <c r="E24" s="12"/>
      <c r="F24" s="8">
        <v>7000</v>
      </c>
      <c r="G24" s="45"/>
      <c r="H24" s="45"/>
      <c r="I24" s="45"/>
    </row>
    <row r="25" spans="1:9" s="46" customFormat="1" ht="30" x14ac:dyDescent="0.25">
      <c r="A25" s="3"/>
      <c r="B25" s="4"/>
      <c r="C25" s="59" t="s">
        <v>182</v>
      </c>
      <c r="D25" s="15" t="s">
        <v>142</v>
      </c>
      <c r="E25" s="12"/>
      <c r="F25" s="8">
        <v>2339</v>
      </c>
      <c r="G25" s="45"/>
      <c r="H25" s="45"/>
      <c r="I25" s="45"/>
    </row>
    <row r="26" spans="1:9" s="46" customFormat="1" x14ac:dyDescent="0.25">
      <c r="A26" s="3"/>
      <c r="B26" s="4" t="s">
        <v>137</v>
      </c>
      <c r="C26" s="59" t="s">
        <v>182</v>
      </c>
      <c r="D26" s="48" t="s">
        <v>59</v>
      </c>
      <c r="E26" s="12"/>
      <c r="F26" s="8">
        <v>25000</v>
      </c>
      <c r="G26" s="45"/>
      <c r="H26" s="45"/>
      <c r="I26" s="45"/>
    </row>
    <row r="27" spans="1:9" s="46" customFormat="1" x14ac:dyDescent="0.25">
      <c r="A27" s="3"/>
      <c r="B27" s="4" t="s">
        <v>137</v>
      </c>
      <c r="C27" s="59" t="s">
        <v>182</v>
      </c>
      <c r="D27" s="17" t="s">
        <v>96</v>
      </c>
      <c r="E27" s="12"/>
      <c r="F27" s="8">
        <v>25000</v>
      </c>
      <c r="G27" s="45"/>
      <c r="H27" s="45"/>
      <c r="I27" s="45"/>
    </row>
    <row r="28" spans="1:9" s="46" customFormat="1" ht="47.25" x14ac:dyDescent="0.25">
      <c r="A28" s="3">
        <v>1</v>
      </c>
      <c r="B28" s="4" t="s">
        <v>137</v>
      </c>
      <c r="C28" s="59" t="s">
        <v>182</v>
      </c>
      <c r="D28" s="49" t="s">
        <v>138</v>
      </c>
      <c r="E28" s="50"/>
      <c r="F28" s="32">
        <f>F29+F34</f>
        <v>9664</v>
      </c>
      <c r="G28" s="45"/>
      <c r="H28" s="45"/>
      <c r="I28" s="45"/>
    </row>
    <row r="29" spans="1:9" s="46" customFormat="1" ht="30" x14ac:dyDescent="0.25">
      <c r="A29" s="3">
        <v>1</v>
      </c>
      <c r="B29" s="4" t="s">
        <v>137</v>
      </c>
      <c r="C29" s="59" t="s">
        <v>182</v>
      </c>
      <c r="D29" s="16" t="s">
        <v>113</v>
      </c>
      <c r="E29" s="50"/>
      <c r="F29" s="32">
        <f>SUM(F30:F33)</f>
        <v>7087</v>
      </c>
      <c r="G29" s="45"/>
      <c r="H29" s="45"/>
      <c r="I29" s="45"/>
    </row>
    <row r="30" spans="1:9" s="46" customFormat="1" ht="30" x14ac:dyDescent="0.25">
      <c r="A30" s="3">
        <v>1</v>
      </c>
      <c r="B30" s="4" t="s">
        <v>137</v>
      </c>
      <c r="C30" s="59" t="s">
        <v>182</v>
      </c>
      <c r="D30" s="15" t="s">
        <v>114</v>
      </c>
      <c r="E30" s="50"/>
      <c r="F30" s="8">
        <v>7087</v>
      </c>
      <c r="G30" s="45"/>
      <c r="H30" s="45"/>
      <c r="I30" s="45"/>
    </row>
    <row r="31" spans="1:9" s="46" customFormat="1" ht="45" x14ac:dyDescent="0.25">
      <c r="A31" s="3">
        <v>1</v>
      </c>
      <c r="B31" s="4" t="s">
        <v>137</v>
      </c>
      <c r="C31" s="59" t="s">
        <v>182</v>
      </c>
      <c r="D31" s="15" t="s">
        <v>115</v>
      </c>
      <c r="E31" s="50"/>
      <c r="F31" s="5"/>
      <c r="G31" s="45"/>
      <c r="H31" s="45"/>
      <c r="I31" s="45"/>
    </row>
    <row r="32" spans="1:9" s="11" customFormat="1" ht="30" x14ac:dyDescent="0.25">
      <c r="A32" s="3">
        <v>1</v>
      </c>
      <c r="B32" s="4" t="s">
        <v>137</v>
      </c>
      <c r="C32" s="59" t="s">
        <v>182</v>
      </c>
      <c r="D32" s="15" t="s">
        <v>116</v>
      </c>
      <c r="E32" s="13"/>
      <c r="F32" s="8"/>
      <c r="G32" s="8"/>
      <c r="H32" s="8"/>
      <c r="I32" s="8"/>
    </row>
    <row r="33" spans="1:10" s="46" customFormat="1" ht="30" x14ac:dyDescent="0.25">
      <c r="A33" s="3">
        <v>1</v>
      </c>
      <c r="B33" s="4" t="s">
        <v>137</v>
      </c>
      <c r="C33" s="59" t="s">
        <v>182</v>
      </c>
      <c r="D33" s="15" t="s">
        <v>117</v>
      </c>
      <c r="E33" s="182"/>
      <c r="F33" s="8"/>
      <c r="G33" s="45"/>
      <c r="H33" s="45"/>
      <c r="I33" s="45"/>
    </row>
    <row r="34" spans="1:10" s="46" customFormat="1" ht="30" x14ac:dyDescent="0.25">
      <c r="A34" s="3">
        <v>1</v>
      </c>
      <c r="B34" s="4" t="s">
        <v>137</v>
      </c>
      <c r="C34" s="59" t="s">
        <v>182</v>
      </c>
      <c r="D34" s="16" t="s">
        <v>118</v>
      </c>
      <c r="E34" s="51"/>
      <c r="F34" s="50">
        <f>SUM(F35:F37)</f>
        <v>2577</v>
      </c>
      <c r="G34" s="52"/>
      <c r="H34" s="52"/>
      <c r="I34" s="52"/>
    </row>
    <row r="35" spans="1:10" s="46" customFormat="1" ht="30" x14ac:dyDescent="0.25">
      <c r="A35" s="3">
        <v>1</v>
      </c>
      <c r="B35" s="4" t="s">
        <v>137</v>
      </c>
      <c r="C35" s="59" t="s">
        <v>182</v>
      </c>
      <c r="D35" s="15" t="s">
        <v>119</v>
      </c>
      <c r="E35" s="13"/>
      <c r="F35" s="8">
        <v>2577</v>
      </c>
      <c r="G35" s="52"/>
      <c r="H35" s="52"/>
      <c r="I35" s="52"/>
    </row>
    <row r="36" spans="1:10" s="46" customFormat="1" ht="45" x14ac:dyDescent="0.25">
      <c r="A36" s="3">
        <v>1</v>
      </c>
      <c r="B36" s="4" t="s">
        <v>137</v>
      </c>
      <c r="C36" s="59" t="s">
        <v>182</v>
      </c>
      <c r="D36" s="15" t="s">
        <v>120</v>
      </c>
      <c r="E36" s="13"/>
      <c r="F36" s="8"/>
      <c r="G36" s="52"/>
      <c r="H36" s="52"/>
      <c r="I36" s="52"/>
    </row>
    <row r="37" spans="1:10" s="46" customFormat="1" ht="45" x14ac:dyDescent="0.25">
      <c r="A37" s="3">
        <v>1</v>
      </c>
      <c r="B37" s="4" t="s">
        <v>137</v>
      </c>
      <c r="C37" s="59" t="s">
        <v>182</v>
      </c>
      <c r="D37" s="15" t="s">
        <v>121</v>
      </c>
      <c r="E37" s="13"/>
      <c r="F37" s="8"/>
      <c r="G37" s="52"/>
      <c r="H37" s="52"/>
      <c r="I37" s="52"/>
    </row>
    <row r="38" spans="1:10" s="46" customFormat="1" ht="43.5" x14ac:dyDescent="0.25">
      <c r="A38" s="3"/>
      <c r="B38" s="4"/>
      <c r="C38" s="59" t="s">
        <v>182</v>
      </c>
      <c r="D38" s="14" t="s">
        <v>144</v>
      </c>
      <c r="E38" s="13"/>
      <c r="F38" s="8">
        <v>243</v>
      </c>
      <c r="G38" s="52"/>
      <c r="H38" s="52"/>
      <c r="I38" s="52"/>
    </row>
    <row r="39" spans="1:10" s="46" customFormat="1" ht="30.75" customHeight="1" x14ac:dyDescent="0.25">
      <c r="A39" s="3"/>
      <c r="B39" s="4"/>
      <c r="C39" s="59" t="s">
        <v>182</v>
      </c>
      <c r="D39" s="12" t="s">
        <v>67</v>
      </c>
      <c r="E39" s="13"/>
      <c r="F39" s="8"/>
      <c r="G39" s="52"/>
      <c r="H39" s="52"/>
      <c r="I39" s="52"/>
    </row>
    <row r="40" spans="1:10" s="46" customFormat="1" x14ac:dyDescent="0.25">
      <c r="A40" s="3">
        <v>1</v>
      </c>
      <c r="B40" s="4" t="s">
        <v>137</v>
      </c>
      <c r="C40" s="59" t="s">
        <v>182</v>
      </c>
      <c r="D40" s="14" t="s">
        <v>145</v>
      </c>
      <c r="E40" s="13"/>
      <c r="F40" s="32">
        <f>SUM(F41,F42,F46,F47,F48,F49)</f>
        <v>1747</v>
      </c>
      <c r="G40" s="52"/>
      <c r="H40" s="52"/>
      <c r="I40" s="52"/>
    </row>
    <row r="41" spans="1:10" s="46" customFormat="1" x14ac:dyDescent="0.25">
      <c r="A41" s="3">
        <v>1</v>
      </c>
      <c r="B41" s="4" t="s">
        <v>137</v>
      </c>
      <c r="C41" s="59" t="s">
        <v>182</v>
      </c>
      <c r="D41" s="15" t="s">
        <v>146</v>
      </c>
      <c r="E41" s="13"/>
      <c r="F41" s="45"/>
      <c r="G41" s="52"/>
      <c r="H41" s="52"/>
      <c r="I41" s="52"/>
    </row>
    <row r="42" spans="1:10" s="46" customFormat="1" ht="30" x14ac:dyDescent="0.25">
      <c r="A42" s="3">
        <v>1</v>
      </c>
      <c r="B42" s="4" t="s">
        <v>137</v>
      </c>
      <c r="C42" s="59" t="s">
        <v>182</v>
      </c>
      <c r="D42" s="16" t="s">
        <v>147</v>
      </c>
      <c r="E42" s="13"/>
      <c r="F42" s="45"/>
      <c r="G42" s="52"/>
      <c r="H42" s="52"/>
      <c r="I42" s="52"/>
    </row>
    <row r="43" spans="1:10" s="11" customFormat="1" x14ac:dyDescent="0.25">
      <c r="A43" s="3"/>
      <c r="B43" s="4" t="s">
        <v>137</v>
      </c>
      <c r="C43" s="59" t="s">
        <v>182</v>
      </c>
      <c r="D43" s="15" t="s">
        <v>148</v>
      </c>
      <c r="E43" s="13"/>
      <c r="F43" s="13"/>
      <c r="G43" s="5"/>
      <c r="H43" s="5"/>
      <c r="I43" s="5"/>
      <c r="J43" s="46"/>
    </row>
    <row r="44" spans="1:10" s="46" customFormat="1" ht="30" x14ac:dyDescent="0.25">
      <c r="A44" s="3">
        <v>1</v>
      </c>
      <c r="B44" s="4" t="s">
        <v>137</v>
      </c>
      <c r="C44" s="59" t="s">
        <v>182</v>
      </c>
      <c r="D44" s="15" t="s">
        <v>149</v>
      </c>
      <c r="E44" s="13"/>
      <c r="F44" s="45"/>
      <c r="G44" s="52"/>
      <c r="H44" s="52"/>
      <c r="I44" s="52"/>
    </row>
    <row r="45" spans="1:10" s="46" customFormat="1" ht="45" x14ac:dyDescent="0.25">
      <c r="A45" s="3">
        <v>1</v>
      </c>
      <c r="B45" s="4" t="s">
        <v>137</v>
      </c>
      <c r="C45" s="59" t="s">
        <v>182</v>
      </c>
      <c r="D45" s="15" t="s">
        <v>150</v>
      </c>
      <c r="E45" s="13"/>
      <c r="F45" s="45"/>
      <c r="G45" s="52"/>
      <c r="H45" s="52"/>
      <c r="I45" s="52"/>
    </row>
    <row r="46" spans="1:10" s="46" customFormat="1" ht="60" x14ac:dyDescent="0.25">
      <c r="A46" s="3">
        <v>1</v>
      </c>
      <c r="B46" s="4" t="s">
        <v>137</v>
      </c>
      <c r="C46" s="59" t="s">
        <v>182</v>
      </c>
      <c r="D46" s="15" t="s">
        <v>157</v>
      </c>
      <c r="E46" s="13"/>
      <c r="F46" s="8"/>
      <c r="G46" s="52"/>
      <c r="H46" s="52"/>
      <c r="I46" s="52"/>
    </row>
    <row r="47" spans="1:10" s="46" customFormat="1" ht="45" x14ac:dyDescent="0.25">
      <c r="A47" s="3">
        <v>1</v>
      </c>
      <c r="B47" s="4" t="s">
        <v>137</v>
      </c>
      <c r="C47" s="59" t="s">
        <v>182</v>
      </c>
      <c r="D47" s="1" t="s">
        <v>158</v>
      </c>
      <c r="E47" s="13"/>
      <c r="F47" s="8"/>
      <c r="G47" s="52"/>
      <c r="H47" s="52"/>
      <c r="I47" s="52"/>
    </row>
    <row r="48" spans="1:10" s="46" customFormat="1" ht="75" x14ac:dyDescent="0.25">
      <c r="A48" s="149"/>
      <c r="B48" s="4"/>
      <c r="C48" s="59" t="s">
        <v>182</v>
      </c>
      <c r="D48" s="1" t="s">
        <v>177</v>
      </c>
      <c r="E48" s="13"/>
      <c r="F48" s="44">
        <v>50</v>
      </c>
      <c r="G48" s="52"/>
      <c r="H48" s="52"/>
      <c r="I48" s="39"/>
      <c r="J48" s="141"/>
    </row>
    <row r="49" spans="1:10" s="46" customFormat="1" ht="28.5" x14ac:dyDescent="0.25">
      <c r="A49" s="149"/>
      <c r="B49" s="4"/>
      <c r="C49" s="59" t="s">
        <v>182</v>
      </c>
      <c r="D49" s="53" t="s">
        <v>169</v>
      </c>
      <c r="E49" s="13"/>
      <c r="F49" s="44">
        <f>F50</f>
        <v>1697</v>
      </c>
      <c r="G49" s="47"/>
      <c r="H49" s="47"/>
      <c r="I49" s="60"/>
      <c r="J49" s="141"/>
    </row>
    <row r="50" spans="1:10" s="46" customFormat="1" x14ac:dyDescent="0.25">
      <c r="A50" s="149"/>
      <c r="B50" s="4"/>
      <c r="C50" s="59" t="s">
        <v>182</v>
      </c>
      <c r="D50" s="1" t="s">
        <v>170</v>
      </c>
      <c r="E50" s="13"/>
      <c r="F50" s="44">
        <v>1697</v>
      </c>
      <c r="G50" s="47"/>
      <c r="H50" s="47"/>
      <c r="I50" s="60"/>
      <c r="J50" s="141"/>
    </row>
    <row r="51" spans="1:10" s="46" customFormat="1" ht="28.5" x14ac:dyDescent="0.25">
      <c r="A51" s="149"/>
      <c r="B51" s="4"/>
      <c r="C51" s="59" t="s">
        <v>182</v>
      </c>
      <c r="D51" s="53" t="s">
        <v>171</v>
      </c>
      <c r="E51" s="13"/>
      <c r="F51" s="44"/>
      <c r="G51" s="47"/>
      <c r="H51" s="47"/>
      <c r="I51" s="60"/>
      <c r="J51" s="141"/>
    </row>
    <row r="52" spans="1:10" s="46" customFormat="1" x14ac:dyDescent="0.25">
      <c r="A52" s="3">
        <v>1</v>
      </c>
      <c r="B52" s="4" t="s">
        <v>137</v>
      </c>
      <c r="C52" s="59" t="s">
        <v>182</v>
      </c>
      <c r="D52" s="14" t="s">
        <v>151</v>
      </c>
      <c r="E52" s="13"/>
      <c r="F52" s="207"/>
      <c r="G52" s="52"/>
      <c r="H52" s="52"/>
      <c r="I52" s="52"/>
    </row>
    <row r="53" spans="1:10" s="46" customFormat="1" x14ac:dyDescent="0.25">
      <c r="A53" s="3">
        <v>1</v>
      </c>
      <c r="B53" s="4" t="s">
        <v>137</v>
      </c>
      <c r="C53" s="59" t="s">
        <v>182</v>
      </c>
      <c r="D53" s="14" t="s">
        <v>152</v>
      </c>
      <c r="E53" s="13"/>
      <c r="F53" s="207"/>
      <c r="G53" s="52"/>
      <c r="H53" s="52"/>
      <c r="I53" s="52"/>
    </row>
    <row r="54" spans="1:10" s="46" customFormat="1" x14ac:dyDescent="0.25">
      <c r="A54" s="3">
        <v>1</v>
      </c>
      <c r="B54" s="4" t="s">
        <v>137</v>
      </c>
      <c r="C54" s="59" t="s">
        <v>182</v>
      </c>
      <c r="D54" s="15" t="s">
        <v>153</v>
      </c>
      <c r="E54" s="13"/>
      <c r="F54" s="207"/>
      <c r="G54" s="52"/>
      <c r="H54" s="52"/>
      <c r="I54" s="52"/>
    </row>
    <row r="55" spans="1:10" s="46" customFormat="1" x14ac:dyDescent="0.25">
      <c r="A55" s="3">
        <v>1</v>
      </c>
      <c r="B55" s="4" t="s">
        <v>137</v>
      </c>
      <c r="C55" s="59" t="s">
        <v>182</v>
      </c>
      <c r="D55" s="37" t="s">
        <v>161</v>
      </c>
      <c r="E55" s="13"/>
      <c r="F55" s="207"/>
      <c r="G55" s="52"/>
      <c r="H55" s="52"/>
      <c r="I55" s="52"/>
    </row>
    <row r="56" spans="1:10" s="46" customFormat="1" ht="29.25" x14ac:dyDescent="0.25">
      <c r="A56" s="3">
        <v>1</v>
      </c>
      <c r="B56" s="4" t="s">
        <v>137</v>
      </c>
      <c r="C56" s="59" t="s">
        <v>182</v>
      </c>
      <c r="D56" s="14" t="s">
        <v>154</v>
      </c>
      <c r="E56" s="13"/>
      <c r="F56" s="8">
        <v>3260</v>
      </c>
      <c r="G56" s="52"/>
      <c r="H56" s="52"/>
      <c r="I56" s="52"/>
    </row>
    <row r="57" spans="1:10" s="46" customFormat="1" x14ac:dyDescent="0.25">
      <c r="A57" s="3">
        <v>1</v>
      </c>
      <c r="B57" s="4" t="s">
        <v>137</v>
      </c>
      <c r="C57" s="59" t="s">
        <v>182</v>
      </c>
      <c r="D57" s="17" t="s">
        <v>82</v>
      </c>
      <c r="E57" s="13"/>
      <c r="F57" s="8"/>
      <c r="G57" s="52"/>
      <c r="H57" s="52"/>
      <c r="I57" s="52"/>
    </row>
    <row r="58" spans="1:10" s="46" customFormat="1" ht="57.75" x14ac:dyDescent="0.25">
      <c r="A58" s="3">
        <v>1</v>
      </c>
      <c r="B58" s="4" t="s">
        <v>137</v>
      </c>
      <c r="C58" s="59" t="s">
        <v>182</v>
      </c>
      <c r="D58" s="14" t="s">
        <v>155</v>
      </c>
      <c r="E58" s="13"/>
      <c r="F58" s="8">
        <v>5000</v>
      </c>
      <c r="G58" s="52"/>
      <c r="H58" s="52"/>
      <c r="I58" s="52"/>
    </row>
    <row r="59" spans="1:10" s="46" customFormat="1" x14ac:dyDescent="0.25">
      <c r="A59" s="3">
        <v>1</v>
      </c>
      <c r="B59" s="4" t="s">
        <v>137</v>
      </c>
      <c r="C59" s="59" t="s">
        <v>182</v>
      </c>
      <c r="D59" s="18" t="s">
        <v>101</v>
      </c>
      <c r="E59" s="50"/>
      <c r="F59" s="50">
        <f>SUM(F60:F63)</f>
        <v>1920</v>
      </c>
      <c r="G59" s="52"/>
      <c r="H59" s="52"/>
      <c r="I59" s="52"/>
    </row>
    <row r="60" spans="1:10" s="46" customFormat="1" ht="75" x14ac:dyDescent="0.25">
      <c r="A60" s="3">
        <v>1</v>
      </c>
      <c r="B60" s="4" t="s">
        <v>137</v>
      </c>
      <c r="C60" s="59" t="s">
        <v>182</v>
      </c>
      <c r="D60" s="35" t="s">
        <v>163</v>
      </c>
      <c r="E60" s="13"/>
      <c r="F60" s="8">
        <v>582</v>
      </c>
      <c r="G60" s="52"/>
      <c r="H60" s="52"/>
      <c r="I60" s="52"/>
    </row>
    <row r="61" spans="1:10" s="11" customFormat="1" ht="30" x14ac:dyDescent="0.25">
      <c r="A61" s="3">
        <v>1</v>
      </c>
      <c r="B61" s="4" t="s">
        <v>137</v>
      </c>
      <c r="C61" s="59" t="s">
        <v>182</v>
      </c>
      <c r="D61" s="35" t="s">
        <v>127</v>
      </c>
      <c r="E61" s="208"/>
      <c r="F61" s="8">
        <v>450</v>
      </c>
      <c r="G61" s="8"/>
      <c r="H61" s="8"/>
      <c r="I61" s="8"/>
      <c r="J61" s="46"/>
    </row>
    <row r="62" spans="1:10" s="46" customFormat="1" ht="30" x14ac:dyDescent="0.25">
      <c r="A62" s="3">
        <v>1</v>
      </c>
      <c r="B62" s="4" t="s">
        <v>137</v>
      </c>
      <c r="C62" s="59" t="s">
        <v>182</v>
      </c>
      <c r="D62" s="35" t="s">
        <v>126</v>
      </c>
      <c r="E62" s="50"/>
      <c r="F62" s="58">
        <v>388</v>
      </c>
      <c r="G62" s="52"/>
      <c r="H62" s="52"/>
      <c r="I62" s="52"/>
    </row>
    <row r="63" spans="1:10" s="46" customFormat="1" x14ac:dyDescent="0.25">
      <c r="A63" s="3">
        <v>1</v>
      </c>
      <c r="B63" s="4" t="s">
        <v>137</v>
      </c>
      <c r="C63" s="59" t="s">
        <v>182</v>
      </c>
      <c r="D63" s="209" t="s">
        <v>85</v>
      </c>
      <c r="E63" s="13"/>
      <c r="F63" s="8">
        <v>500</v>
      </c>
      <c r="G63" s="52"/>
      <c r="H63" s="52"/>
      <c r="I63" s="52"/>
    </row>
    <row r="64" spans="1:10" s="46" customFormat="1" x14ac:dyDescent="0.25">
      <c r="A64" s="3"/>
      <c r="B64" s="4" t="s">
        <v>137</v>
      </c>
      <c r="C64" s="59" t="s">
        <v>182</v>
      </c>
      <c r="D64" s="19" t="s">
        <v>122</v>
      </c>
      <c r="E64" s="13"/>
      <c r="F64" s="32">
        <f>F40+F18</f>
        <v>43476</v>
      </c>
      <c r="G64" s="52"/>
      <c r="H64" s="52"/>
      <c r="I64" s="52"/>
    </row>
    <row r="65" spans="1:9" s="46" customFormat="1" ht="29.25" x14ac:dyDescent="0.25">
      <c r="A65" s="3"/>
      <c r="B65" s="4" t="s">
        <v>137</v>
      </c>
      <c r="C65" s="59" t="s">
        <v>182</v>
      </c>
      <c r="D65" s="19" t="s">
        <v>123</v>
      </c>
      <c r="E65" s="13"/>
      <c r="F65" s="32">
        <f>F28</f>
        <v>9664</v>
      </c>
      <c r="G65" s="52"/>
      <c r="H65" s="52"/>
      <c r="I65" s="52"/>
    </row>
    <row r="66" spans="1:9" s="46" customFormat="1" x14ac:dyDescent="0.25">
      <c r="A66" s="3"/>
      <c r="B66" s="4" t="s">
        <v>137</v>
      </c>
      <c r="C66" s="59" t="s">
        <v>182</v>
      </c>
      <c r="D66" s="19" t="s">
        <v>124</v>
      </c>
      <c r="E66" s="13"/>
      <c r="F66" s="32">
        <f>F52+F26</f>
        <v>25000</v>
      </c>
      <c r="G66" s="52"/>
      <c r="H66" s="52"/>
      <c r="I66" s="52"/>
    </row>
    <row r="67" spans="1:9" s="46" customFormat="1" ht="29.25" x14ac:dyDescent="0.25">
      <c r="A67" s="3">
        <v>1</v>
      </c>
      <c r="B67" s="4" t="s">
        <v>137</v>
      </c>
      <c r="C67" s="59" t="s">
        <v>182</v>
      </c>
      <c r="D67" s="19" t="s">
        <v>125</v>
      </c>
      <c r="E67" s="13"/>
      <c r="F67" s="32">
        <f>F56+F58+F38</f>
        <v>8503</v>
      </c>
      <c r="G67" s="52"/>
      <c r="H67" s="52"/>
      <c r="I67" s="52"/>
    </row>
    <row r="68" spans="1:9" s="46" customFormat="1" x14ac:dyDescent="0.25">
      <c r="A68" s="3">
        <v>1</v>
      </c>
      <c r="B68" s="4" t="s">
        <v>137</v>
      </c>
      <c r="C68" s="59" t="s">
        <v>182</v>
      </c>
      <c r="D68" s="20" t="s">
        <v>77</v>
      </c>
      <c r="E68" s="13"/>
      <c r="F68" s="32">
        <f>F64+F65+F67+F27*2.9</f>
        <v>134143</v>
      </c>
      <c r="G68" s="52"/>
      <c r="H68" s="52"/>
      <c r="I68" s="52"/>
    </row>
    <row r="69" spans="1:9" s="11" customFormat="1" ht="15.75" x14ac:dyDescent="0.25">
      <c r="A69" s="3">
        <v>1</v>
      </c>
      <c r="B69" s="4" t="s">
        <v>137</v>
      </c>
      <c r="C69" s="59" t="s">
        <v>182</v>
      </c>
      <c r="D69" s="21" t="s">
        <v>6</v>
      </c>
      <c r="E69" s="210"/>
      <c r="F69" s="8"/>
      <c r="G69" s="8"/>
      <c r="H69" s="8"/>
      <c r="I69" s="8"/>
    </row>
    <row r="70" spans="1:9" s="11" customFormat="1" ht="15.75" x14ac:dyDescent="0.25">
      <c r="A70" s="3">
        <v>1</v>
      </c>
      <c r="B70" s="4" t="s">
        <v>137</v>
      </c>
      <c r="C70" s="59" t="s">
        <v>182</v>
      </c>
      <c r="D70" s="22" t="s">
        <v>63</v>
      </c>
      <c r="E70" s="210"/>
      <c r="F70" s="8"/>
      <c r="G70" s="8"/>
      <c r="H70" s="8"/>
      <c r="I70" s="8"/>
    </row>
    <row r="71" spans="1:9" s="11" customFormat="1" x14ac:dyDescent="0.25">
      <c r="A71" s="3">
        <v>1</v>
      </c>
      <c r="B71" s="4" t="s">
        <v>137</v>
      </c>
      <c r="C71" s="59" t="s">
        <v>182</v>
      </c>
      <c r="D71" s="110" t="s">
        <v>7</v>
      </c>
      <c r="E71" s="210">
        <v>300</v>
      </c>
      <c r="F71" s="201">
        <v>780</v>
      </c>
      <c r="G71" s="211">
        <v>7.5</v>
      </c>
      <c r="H71" s="8">
        <f>ROUND(I71/E71,0)</f>
        <v>20</v>
      </c>
      <c r="I71" s="8">
        <f>ROUND(F71*G71,0)</f>
        <v>5850</v>
      </c>
    </row>
    <row r="72" spans="1:9" s="11" customFormat="1" x14ac:dyDescent="0.25">
      <c r="A72" s="3">
        <v>1</v>
      </c>
      <c r="B72" s="4" t="s">
        <v>137</v>
      </c>
      <c r="C72" s="59" t="s">
        <v>182</v>
      </c>
      <c r="D72" s="110" t="s">
        <v>30</v>
      </c>
      <c r="E72" s="210">
        <v>300</v>
      </c>
      <c r="F72" s="201">
        <v>140</v>
      </c>
      <c r="G72" s="211">
        <v>10</v>
      </c>
      <c r="H72" s="8">
        <f>ROUND(I72/E72,0)</f>
        <v>5</v>
      </c>
      <c r="I72" s="8">
        <f>ROUND(F72*G72,0)</f>
        <v>1400</v>
      </c>
    </row>
    <row r="73" spans="1:9" s="11" customFormat="1" x14ac:dyDescent="0.25">
      <c r="A73" s="3">
        <v>1</v>
      </c>
      <c r="B73" s="4" t="s">
        <v>137</v>
      </c>
      <c r="C73" s="59" t="s">
        <v>182</v>
      </c>
      <c r="D73" s="110" t="s">
        <v>29</v>
      </c>
      <c r="E73" s="210">
        <v>300</v>
      </c>
      <c r="F73" s="201">
        <v>144</v>
      </c>
      <c r="G73" s="212">
        <v>4</v>
      </c>
      <c r="H73" s="8">
        <f>ROUND(I73/E73,0)</f>
        <v>2</v>
      </c>
      <c r="I73" s="8">
        <f>ROUND(F73*G73,0)</f>
        <v>576</v>
      </c>
    </row>
    <row r="74" spans="1:9" s="11" customFormat="1" x14ac:dyDescent="0.25">
      <c r="A74" s="3">
        <v>1</v>
      </c>
      <c r="B74" s="4" t="s">
        <v>137</v>
      </c>
      <c r="C74" s="59" t="s">
        <v>182</v>
      </c>
      <c r="D74" s="24" t="s">
        <v>8</v>
      </c>
      <c r="E74" s="213"/>
      <c r="F74" s="213">
        <f>SUM(F71:F73)</f>
        <v>1064</v>
      </c>
      <c r="G74" s="28">
        <f>I74/F74</f>
        <v>7.3552631578947372</v>
      </c>
      <c r="H74" s="213">
        <f t="shared" ref="H74:I74" si="1">SUM(H71:H73)</f>
        <v>27</v>
      </c>
      <c r="I74" s="213">
        <f t="shared" si="1"/>
        <v>7826</v>
      </c>
    </row>
    <row r="75" spans="1:9" s="11" customFormat="1" x14ac:dyDescent="0.25">
      <c r="A75" s="3">
        <v>1</v>
      </c>
      <c r="B75" s="4" t="s">
        <v>137</v>
      </c>
      <c r="C75" s="59" t="s">
        <v>182</v>
      </c>
      <c r="D75" s="36" t="s">
        <v>47</v>
      </c>
      <c r="E75" s="213"/>
      <c r="F75" s="214"/>
      <c r="G75" s="215"/>
      <c r="H75" s="214"/>
      <c r="I75" s="214"/>
    </row>
    <row r="76" spans="1:9" s="11" customFormat="1" x14ac:dyDescent="0.25">
      <c r="A76" s="3"/>
      <c r="B76" s="4"/>
      <c r="C76" s="59" t="s">
        <v>182</v>
      </c>
      <c r="D76" s="23" t="s">
        <v>21</v>
      </c>
      <c r="E76" s="202">
        <v>240</v>
      </c>
      <c r="F76" s="8">
        <v>2</v>
      </c>
      <c r="G76" s="203">
        <v>8</v>
      </c>
      <c r="H76" s="8">
        <f>ROUND(I76/E76,0)</f>
        <v>0</v>
      </c>
      <c r="I76" s="8">
        <f>ROUND(F76*G76,0)</f>
        <v>16</v>
      </c>
    </row>
    <row r="77" spans="1:9" s="11" customFormat="1" x14ac:dyDescent="0.25">
      <c r="A77" s="3">
        <v>1</v>
      </c>
      <c r="B77" s="4" t="s">
        <v>137</v>
      </c>
      <c r="C77" s="59" t="s">
        <v>182</v>
      </c>
      <c r="D77" s="23" t="s">
        <v>17</v>
      </c>
      <c r="E77" s="2">
        <v>240</v>
      </c>
      <c r="F77" s="5">
        <v>455</v>
      </c>
      <c r="G77" s="112">
        <v>10</v>
      </c>
      <c r="H77" s="8">
        <f>ROUND(I77/E77,0)</f>
        <v>19</v>
      </c>
      <c r="I77" s="8">
        <f>ROUND(F77*G77,0)</f>
        <v>4550</v>
      </c>
    </row>
    <row r="78" spans="1:9" s="11" customFormat="1" x14ac:dyDescent="0.25">
      <c r="A78" s="3"/>
      <c r="B78" s="4" t="s">
        <v>137</v>
      </c>
      <c r="C78" s="59" t="s">
        <v>182</v>
      </c>
      <c r="D78" s="23" t="s">
        <v>36</v>
      </c>
      <c r="E78" s="2">
        <v>240</v>
      </c>
      <c r="F78" s="5">
        <v>112</v>
      </c>
      <c r="G78" s="112">
        <v>8</v>
      </c>
      <c r="H78" s="8">
        <f>ROUND(I78/E78,0)</f>
        <v>4</v>
      </c>
      <c r="I78" s="8">
        <f>ROUND(F78*G78,0)</f>
        <v>896</v>
      </c>
    </row>
    <row r="79" spans="1:9" s="11" customFormat="1" x14ac:dyDescent="0.25">
      <c r="A79" s="3">
        <v>1</v>
      </c>
      <c r="B79" s="4" t="s">
        <v>137</v>
      </c>
      <c r="C79" s="59" t="s">
        <v>182</v>
      </c>
      <c r="D79" s="23" t="s">
        <v>53</v>
      </c>
      <c r="E79" s="2">
        <v>240</v>
      </c>
      <c r="F79" s="5">
        <v>61</v>
      </c>
      <c r="G79" s="112">
        <v>2</v>
      </c>
      <c r="H79" s="8">
        <f>ROUND(I79/E79,0)</f>
        <v>1</v>
      </c>
      <c r="I79" s="8">
        <f>ROUND(F79*G79,0)</f>
        <v>122</v>
      </c>
    </row>
    <row r="80" spans="1:9" s="11" customFormat="1" x14ac:dyDescent="0.25">
      <c r="A80" s="3">
        <v>1</v>
      </c>
      <c r="B80" s="4" t="s">
        <v>137</v>
      </c>
      <c r="C80" s="59" t="s">
        <v>182</v>
      </c>
      <c r="D80" s="24" t="s">
        <v>64</v>
      </c>
      <c r="E80" s="216"/>
      <c r="F80" s="166">
        <f>SUM(F76:F79)</f>
        <v>630</v>
      </c>
      <c r="G80" s="28">
        <f>I80/F80</f>
        <v>8.863492063492064</v>
      </c>
      <c r="H80" s="166">
        <f>SUM(H76:H79)</f>
        <v>24</v>
      </c>
      <c r="I80" s="166">
        <f>SUM(I76:I79)</f>
        <v>5584</v>
      </c>
    </row>
    <row r="81" spans="1:68" x14ac:dyDescent="0.25">
      <c r="A81" s="3">
        <v>1</v>
      </c>
      <c r="B81" s="4" t="s">
        <v>137</v>
      </c>
      <c r="C81" s="59" t="s">
        <v>182</v>
      </c>
      <c r="D81" s="25" t="s">
        <v>58</v>
      </c>
      <c r="E81" s="26"/>
      <c r="F81" s="32">
        <f>F80+F74</f>
        <v>1694</v>
      </c>
      <c r="G81" s="28">
        <f>I81/F81</f>
        <v>7.9161747343565523</v>
      </c>
      <c r="H81" s="32">
        <f>H74+H80</f>
        <v>51</v>
      </c>
      <c r="I81" s="32">
        <f>I74+I80</f>
        <v>13410</v>
      </c>
    </row>
    <row r="82" spans="1:68" s="220" customFormat="1" x14ac:dyDescent="0.25">
      <c r="A82" s="3">
        <v>1</v>
      </c>
      <c r="B82" s="4" t="s">
        <v>137</v>
      </c>
      <c r="C82" s="59" t="s">
        <v>182</v>
      </c>
      <c r="D82" s="217" t="s">
        <v>132</v>
      </c>
      <c r="E82" s="218"/>
      <c r="F82" s="218"/>
      <c r="G82" s="218"/>
      <c r="H82" s="218"/>
      <c r="I82" s="218"/>
      <c r="J82" s="219"/>
      <c r="K82" s="219"/>
      <c r="L82" s="219"/>
      <c r="M82" s="219"/>
      <c r="N82" s="219"/>
      <c r="O82" s="219"/>
      <c r="P82" s="219"/>
      <c r="Q82" s="219"/>
      <c r="R82" s="219"/>
      <c r="S82" s="219"/>
      <c r="T82" s="219"/>
      <c r="U82" s="219"/>
      <c r="V82" s="219"/>
      <c r="W82" s="219"/>
      <c r="X82" s="219"/>
      <c r="Y82" s="219"/>
      <c r="Z82" s="219"/>
      <c r="AA82" s="219"/>
      <c r="AB82" s="219"/>
      <c r="AC82" s="219"/>
      <c r="AD82" s="219"/>
      <c r="AE82" s="219"/>
      <c r="AF82" s="219"/>
      <c r="AG82" s="219"/>
      <c r="AH82" s="219"/>
      <c r="AI82" s="219"/>
      <c r="AJ82" s="219"/>
      <c r="AK82" s="219"/>
      <c r="AL82" s="219"/>
      <c r="AM82" s="219"/>
      <c r="AN82" s="219"/>
      <c r="AO82" s="219"/>
      <c r="AP82" s="219"/>
      <c r="AQ82" s="219"/>
      <c r="AR82" s="219"/>
      <c r="AS82" s="219"/>
      <c r="AT82" s="219"/>
      <c r="AU82" s="219"/>
      <c r="AV82" s="219"/>
      <c r="AW82" s="219"/>
      <c r="AX82" s="219"/>
      <c r="AY82" s="219"/>
      <c r="AZ82" s="219"/>
      <c r="BA82" s="219"/>
      <c r="BB82" s="219"/>
      <c r="BC82" s="219"/>
      <c r="BD82" s="219"/>
      <c r="BE82" s="219"/>
      <c r="BF82" s="219"/>
      <c r="BG82" s="219"/>
      <c r="BH82" s="219"/>
      <c r="BI82" s="219"/>
      <c r="BJ82" s="219"/>
      <c r="BK82" s="219"/>
      <c r="BL82" s="219"/>
      <c r="BM82" s="219"/>
      <c r="BN82" s="219"/>
      <c r="BO82" s="219"/>
      <c r="BP82" s="219"/>
    </row>
    <row r="542" spans="6:6" x14ac:dyDescent="0.25">
      <c r="F542" s="221" t="e">
        <f>SUM(#REF!,#REF!,#REF!)</f>
        <v>#REF!</v>
      </c>
    </row>
  </sheetData>
  <autoFilter ref="A7:BP82"/>
  <sortState ref="D221:I224">
    <sortCondition ref="D221:D224"/>
  </sortState>
  <mergeCells count="6">
    <mergeCell ref="I4:I6"/>
    <mergeCell ref="D2:I3"/>
    <mergeCell ref="E4:E6"/>
    <mergeCell ref="G4:G6"/>
    <mergeCell ref="H4:H6"/>
    <mergeCell ref="F4:F6"/>
  </mergeCells>
  <pageMargins left="0.39370078740157483" right="0" top="0.31496062992125984" bottom="0.19685039370078741" header="0" footer="0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6"/>
  <dimension ref="A1:F1328"/>
  <sheetViews>
    <sheetView zoomScale="85" zoomScaleNormal="85" workbookViewId="0">
      <pane xSplit="1" ySplit="7" topLeftCell="B8" activePane="bottomRight" state="frozen"/>
      <selection activeCell="F205" sqref="F205"/>
      <selection pane="topRight" activeCell="F205" sqref="F205"/>
      <selection pane="bottomLeft" activeCell="F205" sqref="F205"/>
      <selection pane="bottomRight" activeCell="A15" sqref="A15"/>
    </sheetView>
  </sheetViews>
  <sheetFormatPr defaultColWidth="11.42578125" defaultRowHeight="15" x14ac:dyDescent="0.25"/>
  <cols>
    <col min="1" max="1" width="52.140625" style="67" customWidth="1"/>
    <col min="2" max="2" width="10.7109375" style="67" customWidth="1"/>
    <col min="3" max="3" width="14.85546875" style="67" customWidth="1"/>
    <col min="4" max="4" width="11.85546875" style="67" customWidth="1"/>
    <col min="5" max="5" width="14.28515625" style="67" customWidth="1"/>
    <col min="6" max="6" width="11.85546875" style="67" customWidth="1"/>
    <col min="7" max="16384" width="11.42578125" style="67"/>
  </cols>
  <sheetData>
    <row r="1" spans="1:6" s="77" customFormat="1" ht="16.5" customHeight="1" x14ac:dyDescent="0.25">
      <c r="E1" s="78"/>
    </row>
    <row r="2" spans="1:6" s="77" customFormat="1" ht="33" customHeight="1" x14ac:dyDescent="0.25">
      <c r="A2" s="257" t="s">
        <v>175</v>
      </c>
      <c r="B2" s="258"/>
      <c r="C2" s="258"/>
      <c r="D2" s="258"/>
      <c r="E2" s="258"/>
      <c r="F2" s="258"/>
    </row>
    <row r="3" spans="1:6" ht="15.75" thickBot="1" x14ac:dyDescent="0.3">
      <c r="A3" s="258"/>
      <c r="B3" s="258"/>
      <c r="C3" s="258"/>
      <c r="D3" s="258"/>
      <c r="E3" s="258"/>
      <c r="F3" s="258"/>
    </row>
    <row r="4" spans="1:6" ht="33.75" customHeight="1" x14ac:dyDescent="0.3">
      <c r="A4" s="69" t="s">
        <v>74</v>
      </c>
      <c r="B4" s="262" t="s">
        <v>1</v>
      </c>
      <c r="C4" s="273" t="s">
        <v>95</v>
      </c>
      <c r="D4" s="268" t="s">
        <v>0</v>
      </c>
      <c r="E4" s="262" t="s">
        <v>2</v>
      </c>
      <c r="F4" s="265" t="s">
        <v>79</v>
      </c>
    </row>
    <row r="5" spans="1:6" ht="30.75" customHeight="1" x14ac:dyDescent="0.3">
      <c r="A5" s="70"/>
      <c r="B5" s="263"/>
      <c r="C5" s="274"/>
      <c r="D5" s="269"/>
      <c r="E5" s="263"/>
      <c r="F5" s="266"/>
    </row>
    <row r="6" spans="1:6" ht="34.5" customHeight="1" thickBot="1" x14ac:dyDescent="0.3">
      <c r="A6" s="71" t="s">
        <v>3</v>
      </c>
      <c r="B6" s="264"/>
      <c r="C6" s="275"/>
      <c r="D6" s="270"/>
      <c r="E6" s="264"/>
      <c r="F6" s="267"/>
    </row>
    <row r="7" spans="1:6" ht="15.75" thickBot="1" x14ac:dyDescent="0.3">
      <c r="A7" s="72">
        <v>1</v>
      </c>
      <c r="B7" s="73">
        <v>2</v>
      </c>
      <c r="C7" s="72">
        <v>3</v>
      </c>
      <c r="D7" s="73">
        <v>4</v>
      </c>
      <c r="E7" s="72">
        <v>5</v>
      </c>
      <c r="F7" s="73">
        <v>6</v>
      </c>
    </row>
    <row r="8" spans="1:6" s="140" customFormat="1" x14ac:dyDescent="0.25">
      <c r="A8" s="222" t="s">
        <v>66</v>
      </c>
      <c r="B8" s="223"/>
      <c r="C8" s="45"/>
      <c r="D8" s="76"/>
      <c r="E8" s="76"/>
      <c r="F8" s="45"/>
    </row>
    <row r="9" spans="1:6" s="140" customFormat="1" x14ac:dyDescent="0.25">
      <c r="A9" s="224" t="s">
        <v>4</v>
      </c>
      <c r="B9" s="76"/>
      <c r="C9" s="45"/>
      <c r="D9" s="76"/>
      <c r="E9" s="76"/>
      <c r="F9" s="45"/>
    </row>
    <row r="10" spans="1:6" s="140" customFormat="1" x14ac:dyDescent="0.25">
      <c r="A10" s="225" t="s">
        <v>18</v>
      </c>
      <c r="B10" s="43">
        <v>340</v>
      </c>
      <c r="C10" s="45">
        <v>412</v>
      </c>
      <c r="D10" s="83">
        <v>6.1</v>
      </c>
      <c r="E10" s="76">
        <f t="shared" ref="E10:E18" si="0">ROUND(F10/B10,0)</f>
        <v>7</v>
      </c>
      <c r="F10" s="8">
        <f t="shared" ref="F10:F18" si="1">ROUND(C10*D10,0)</f>
        <v>2513</v>
      </c>
    </row>
    <row r="11" spans="1:6" s="140" customFormat="1" x14ac:dyDescent="0.25">
      <c r="A11" s="225" t="s">
        <v>22</v>
      </c>
      <c r="B11" s="43">
        <v>300</v>
      </c>
      <c r="C11" s="45">
        <v>126</v>
      </c>
      <c r="D11" s="83">
        <v>5.2</v>
      </c>
      <c r="E11" s="76">
        <f t="shared" si="0"/>
        <v>2</v>
      </c>
      <c r="F11" s="8">
        <f t="shared" si="1"/>
        <v>655</v>
      </c>
    </row>
    <row r="12" spans="1:6" s="140" customFormat="1" x14ac:dyDescent="0.25">
      <c r="A12" s="225" t="s">
        <v>21</v>
      </c>
      <c r="B12" s="43">
        <v>270</v>
      </c>
      <c r="C12" s="45">
        <v>479</v>
      </c>
      <c r="D12" s="83">
        <v>8.1999999999999993</v>
      </c>
      <c r="E12" s="76">
        <f t="shared" si="0"/>
        <v>15</v>
      </c>
      <c r="F12" s="8">
        <f t="shared" si="1"/>
        <v>3928</v>
      </c>
    </row>
    <row r="13" spans="1:6" s="140" customFormat="1" x14ac:dyDescent="0.25">
      <c r="A13" s="225" t="s">
        <v>17</v>
      </c>
      <c r="B13" s="43">
        <v>340</v>
      </c>
      <c r="C13" s="45">
        <v>82</v>
      </c>
      <c r="D13" s="83">
        <v>10.5</v>
      </c>
      <c r="E13" s="76">
        <f t="shared" si="0"/>
        <v>3</v>
      </c>
      <c r="F13" s="8">
        <f t="shared" si="1"/>
        <v>861</v>
      </c>
    </row>
    <row r="14" spans="1:6" s="140" customFormat="1" x14ac:dyDescent="0.25">
      <c r="A14" s="34" t="s">
        <v>75</v>
      </c>
      <c r="B14" s="43">
        <v>330</v>
      </c>
      <c r="C14" s="45">
        <v>80</v>
      </c>
      <c r="D14" s="83">
        <v>9</v>
      </c>
      <c r="E14" s="76">
        <f t="shared" si="0"/>
        <v>2</v>
      </c>
      <c r="F14" s="8">
        <f t="shared" si="1"/>
        <v>720</v>
      </c>
    </row>
    <row r="15" spans="1:6" s="140" customFormat="1" x14ac:dyDescent="0.25">
      <c r="A15" s="225" t="s">
        <v>19</v>
      </c>
      <c r="B15" s="43">
        <v>340</v>
      </c>
      <c r="C15" s="45">
        <v>300</v>
      </c>
      <c r="D15" s="83">
        <v>8</v>
      </c>
      <c r="E15" s="76">
        <f t="shared" si="0"/>
        <v>7</v>
      </c>
      <c r="F15" s="8">
        <f t="shared" si="1"/>
        <v>2400</v>
      </c>
    </row>
    <row r="16" spans="1:6" s="140" customFormat="1" x14ac:dyDescent="0.25">
      <c r="A16" s="225" t="s">
        <v>20</v>
      </c>
      <c r="B16" s="43">
        <v>320</v>
      </c>
      <c r="C16" s="45">
        <v>710</v>
      </c>
      <c r="D16" s="83">
        <v>9</v>
      </c>
      <c r="E16" s="76">
        <f t="shared" si="0"/>
        <v>20</v>
      </c>
      <c r="F16" s="8">
        <f t="shared" si="1"/>
        <v>6390</v>
      </c>
    </row>
    <row r="17" spans="1:6" s="140" customFormat="1" x14ac:dyDescent="0.25">
      <c r="A17" s="225" t="s">
        <v>16</v>
      </c>
      <c r="B17" s="43">
        <v>340</v>
      </c>
      <c r="C17" s="45">
        <v>1350</v>
      </c>
      <c r="D17" s="83">
        <v>10.6</v>
      </c>
      <c r="E17" s="76">
        <f t="shared" si="0"/>
        <v>42</v>
      </c>
      <c r="F17" s="8">
        <f t="shared" si="1"/>
        <v>14310</v>
      </c>
    </row>
    <row r="18" spans="1:6" s="140" customFormat="1" x14ac:dyDescent="0.25">
      <c r="A18" s="225" t="s">
        <v>9</v>
      </c>
      <c r="B18" s="43">
        <v>340</v>
      </c>
      <c r="C18" s="45">
        <v>755</v>
      </c>
      <c r="D18" s="83">
        <v>9</v>
      </c>
      <c r="E18" s="76">
        <f t="shared" si="0"/>
        <v>20</v>
      </c>
      <c r="F18" s="8">
        <f t="shared" si="1"/>
        <v>6795</v>
      </c>
    </row>
    <row r="19" spans="1:6" s="140" customFormat="1" x14ac:dyDescent="0.25">
      <c r="A19" s="19" t="s">
        <v>5</v>
      </c>
      <c r="B19" s="54"/>
      <c r="C19" s="50">
        <f>SUM(C10:C18)</f>
        <v>4294</v>
      </c>
      <c r="D19" s="80">
        <f>F19/C19</f>
        <v>8.9827666511411266</v>
      </c>
      <c r="E19" s="50">
        <f>SUM(E10:E18)</f>
        <v>118</v>
      </c>
      <c r="F19" s="50">
        <f>SUM(F10:F18)</f>
        <v>38572</v>
      </c>
    </row>
    <row r="20" spans="1:6" s="140" customFormat="1" x14ac:dyDescent="0.25">
      <c r="A20" s="19"/>
      <c r="B20" s="54"/>
      <c r="C20" s="50"/>
      <c r="D20" s="80"/>
      <c r="E20" s="50"/>
      <c r="F20" s="50"/>
    </row>
    <row r="21" spans="1:6" s="46" customFormat="1" ht="15.75" x14ac:dyDescent="0.25">
      <c r="A21" s="226" t="s">
        <v>143</v>
      </c>
      <c r="B21" s="12"/>
      <c r="C21" s="227"/>
      <c r="D21" s="228"/>
      <c r="E21" s="228"/>
      <c r="F21" s="45"/>
    </row>
    <row r="22" spans="1:6" s="46" customFormat="1" x14ac:dyDescent="0.25">
      <c r="A22" s="14" t="s">
        <v>111</v>
      </c>
      <c r="B22" s="12"/>
      <c r="C22" s="227">
        <f>C24+C25+C26+C27+C29</f>
        <v>37913</v>
      </c>
      <c r="D22" s="228"/>
      <c r="E22" s="228"/>
      <c r="F22" s="45"/>
    </row>
    <row r="23" spans="1:6" s="46" customFormat="1" x14ac:dyDescent="0.25">
      <c r="A23" s="1" t="s">
        <v>80</v>
      </c>
      <c r="B23" s="12"/>
      <c r="C23" s="227"/>
      <c r="D23" s="228"/>
      <c r="E23" s="228"/>
      <c r="F23" s="45"/>
    </row>
    <row r="24" spans="1:6" s="46" customFormat="1" ht="30" x14ac:dyDescent="0.25">
      <c r="A24" s="1" t="s">
        <v>81</v>
      </c>
      <c r="B24" s="12"/>
      <c r="C24" s="52">
        <v>16000</v>
      </c>
      <c r="D24" s="228"/>
      <c r="E24" s="228"/>
      <c r="F24" s="45"/>
    </row>
    <row r="25" spans="1:6" s="46" customFormat="1" x14ac:dyDescent="0.25">
      <c r="A25" s="16" t="s">
        <v>180</v>
      </c>
      <c r="B25" s="12"/>
      <c r="C25" s="52">
        <v>7165</v>
      </c>
      <c r="D25" s="228"/>
      <c r="E25" s="228"/>
      <c r="F25" s="45"/>
    </row>
    <row r="26" spans="1:6" s="46" customFormat="1" ht="45" x14ac:dyDescent="0.25">
      <c r="A26" s="15" t="s">
        <v>131</v>
      </c>
      <c r="B26" s="12"/>
      <c r="C26" s="52">
        <v>3324</v>
      </c>
      <c r="D26" s="228"/>
      <c r="E26" s="228"/>
      <c r="F26" s="45"/>
    </row>
    <row r="27" spans="1:6" s="46" customFormat="1" ht="45" x14ac:dyDescent="0.25">
      <c r="A27" s="15" t="s">
        <v>112</v>
      </c>
      <c r="B27" s="12"/>
      <c r="C27" s="52">
        <v>9200</v>
      </c>
      <c r="D27" s="228"/>
      <c r="E27" s="228"/>
      <c r="F27" s="45"/>
    </row>
    <row r="28" spans="1:6" s="46" customFormat="1" ht="75" x14ac:dyDescent="0.25">
      <c r="A28" s="15" t="s">
        <v>176</v>
      </c>
      <c r="B28" s="12"/>
      <c r="C28" s="52">
        <v>3500</v>
      </c>
      <c r="D28" s="228"/>
      <c r="E28" s="228"/>
      <c r="F28" s="45"/>
    </row>
    <row r="29" spans="1:6" s="46" customFormat="1" x14ac:dyDescent="0.25">
      <c r="A29" s="15" t="s">
        <v>142</v>
      </c>
      <c r="B29" s="12"/>
      <c r="C29" s="52">
        <v>2224</v>
      </c>
      <c r="D29" s="228"/>
      <c r="E29" s="228"/>
      <c r="F29" s="45"/>
    </row>
    <row r="30" spans="1:6" s="46" customFormat="1" x14ac:dyDescent="0.25">
      <c r="A30" s="48" t="s">
        <v>59</v>
      </c>
      <c r="B30" s="12"/>
      <c r="C30" s="227">
        <f>C31</f>
        <v>29581</v>
      </c>
      <c r="D30" s="228"/>
      <c r="E30" s="228"/>
      <c r="F30" s="45"/>
    </row>
    <row r="31" spans="1:6" s="46" customFormat="1" x14ac:dyDescent="0.25">
      <c r="A31" s="17" t="s">
        <v>96</v>
      </c>
      <c r="B31" s="12"/>
      <c r="C31" s="52">
        <v>29581</v>
      </c>
      <c r="D31" s="228"/>
      <c r="E31" s="228"/>
      <c r="F31" s="45"/>
    </row>
    <row r="32" spans="1:6" s="46" customFormat="1" ht="47.25" x14ac:dyDescent="0.25">
      <c r="A32" s="49" t="s">
        <v>138</v>
      </c>
      <c r="B32" s="12"/>
      <c r="C32" s="227">
        <f>C33+C38</f>
        <v>18445</v>
      </c>
      <c r="D32" s="228"/>
      <c r="E32" s="228"/>
      <c r="F32" s="45"/>
    </row>
    <row r="33" spans="1:6" s="46" customFormat="1" x14ac:dyDescent="0.25">
      <c r="A33" s="16" t="s">
        <v>113</v>
      </c>
      <c r="B33" s="12"/>
      <c r="C33" s="227">
        <f>SUM(C34:C37)</f>
        <v>6963</v>
      </c>
      <c r="D33" s="228"/>
      <c r="E33" s="228"/>
      <c r="F33" s="45"/>
    </row>
    <row r="34" spans="1:6" s="46" customFormat="1" x14ac:dyDescent="0.25">
      <c r="A34" s="15" t="s">
        <v>114</v>
      </c>
      <c r="B34" s="12"/>
      <c r="C34" s="52">
        <v>6738</v>
      </c>
      <c r="D34" s="228"/>
      <c r="E34" s="228"/>
      <c r="F34" s="45"/>
    </row>
    <row r="35" spans="1:6" s="46" customFormat="1" ht="45" x14ac:dyDescent="0.25">
      <c r="A35" s="15" t="s">
        <v>115</v>
      </c>
      <c r="B35" s="12"/>
      <c r="C35" s="52"/>
      <c r="D35" s="228"/>
      <c r="E35" s="228"/>
      <c r="F35" s="45"/>
    </row>
    <row r="36" spans="1:6" s="46" customFormat="1" ht="30" x14ac:dyDescent="0.25">
      <c r="A36" s="15" t="s">
        <v>116</v>
      </c>
      <c r="B36" s="12"/>
      <c r="C36" s="52">
        <v>85</v>
      </c>
      <c r="D36" s="228"/>
      <c r="E36" s="228"/>
      <c r="F36" s="45"/>
    </row>
    <row r="37" spans="1:6" s="46" customFormat="1" ht="30" x14ac:dyDescent="0.25">
      <c r="A37" s="15" t="s">
        <v>117</v>
      </c>
      <c r="B37" s="12"/>
      <c r="C37" s="52">
        <v>140</v>
      </c>
      <c r="D37" s="228"/>
      <c r="E37" s="228"/>
      <c r="F37" s="45"/>
    </row>
    <row r="38" spans="1:6" s="46" customFormat="1" ht="30" x14ac:dyDescent="0.25">
      <c r="A38" s="16" t="s">
        <v>118</v>
      </c>
      <c r="B38" s="12"/>
      <c r="C38" s="227">
        <f>SUM(C39:C41)</f>
        <v>11482</v>
      </c>
      <c r="D38" s="228"/>
      <c r="E38" s="228"/>
      <c r="F38" s="45"/>
    </row>
    <row r="39" spans="1:6" s="46" customFormat="1" ht="30" x14ac:dyDescent="0.25">
      <c r="A39" s="15" t="s">
        <v>119</v>
      </c>
      <c r="B39" s="12"/>
      <c r="C39" s="52">
        <v>2422</v>
      </c>
      <c r="D39" s="228"/>
      <c r="E39" s="228"/>
      <c r="F39" s="45"/>
    </row>
    <row r="40" spans="1:6" s="46" customFormat="1" ht="45" x14ac:dyDescent="0.25">
      <c r="A40" s="15" t="s">
        <v>120</v>
      </c>
      <c r="B40" s="50"/>
      <c r="C40" s="45">
        <v>5400</v>
      </c>
      <c r="D40" s="228"/>
      <c r="E40" s="228"/>
      <c r="F40" s="45"/>
    </row>
    <row r="41" spans="1:6" s="46" customFormat="1" ht="30" x14ac:dyDescent="0.25">
      <c r="A41" s="15" t="s">
        <v>121</v>
      </c>
      <c r="B41" s="2"/>
      <c r="C41" s="8">
        <v>3660</v>
      </c>
      <c r="D41" s="2"/>
      <c r="E41" s="2"/>
      <c r="F41" s="2"/>
    </row>
    <row r="42" spans="1:6" s="46" customFormat="1" ht="43.5" x14ac:dyDescent="0.25">
      <c r="A42" s="14" t="s">
        <v>144</v>
      </c>
      <c r="B42" s="2"/>
      <c r="C42" s="8">
        <v>1160</v>
      </c>
      <c r="D42" s="2"/>
      <c r="E42" s="2"/>
      <c r="F42" s="2"/>
    </row>
    <row r="43" spans="1:6" s="46" customFormat="1" x14ac:dyDescent="0.25">
      <c r="A43" s="12" t="s">
        <v>67</v>
      </c>
      <c r="B43" s="2"/>
      <c r="C43" s="8"/>
      <c r="D43" s="2"/>
      <c r="E43" s="2"/>
      <c r="F43" s="2"/>
    </row>
    <row r="44" spans="1:6" s="46" customFormat="1" x14ac:dyDescent="0.25">
      <c r="A44" s="14" t="s">
        <v>145</v>
      </c>
      <c r="B44" s="50"/>
      <c r="C44" s="50">
        <f>C51+C52+C45+C46</f>
        <v>1430</v>
      </c>
      <c r="D44" s="228"/>
      <c r="E44" s="228"/>
      <c r="F44" s="45"/>
    </row>
    <row r="45" spans="1:6" s="46" customFormat="1" x14ac:dyDescent="0.25">
      <c r="A45" s="15" t="s">
        <v>146</v>
      </c>
      <c r="B45" s="50"/>
      <c r="C45" s="45"/>
      <c r="D45" s="228"/>
      <c r="E45" s="228"/>
      <c r="F45" s="45"/>
    </row>
    <row r="46" spans="1:6" s="46" customFormat="1" ht="30" x14ac:dyDescent="0.25">
      <c r="A46" s="16" t="s">
        <v>147</v>
      </c>
      <c r="B46" s="50"/>
      <c r="C46" s="45">
        <f>C47+C48/4</f>
        <v>550</v>
      </c>
      <c r="D46" s="228"/>
      <c r="E46" s="228"/>
      <c r="F46" s="45"/>
    </row>
    <row r="47" spans="1:6" s="46" customFormat="1" x14ac:dyDescent="0.25">
      <c r="A47" s="15" t="s">
        <v>148</v>
      </c>
      <c r="B47" s="50"/>
      <c r="C47" s="58"/>
      <c r="D47" s="52"/>
      <c r="E47" s="52"/>
      <c r="F47" s="39"/>
    </row>
    <row r="48" spans="1:6" s="46" customFormat="1" ht="30" x14ac:dyDescent="0.25">
      <c r="A48" s="15" t="s">
        <v>149</v>
      </c>
      <c r="B48" s="50"/>
      <c r="C48" s="45">
        <v>2200</v>
      </c>
      <c r="D48" s="228"/>
      <c r="E48" s="228"/>
      <c r="F48" s="45"/>
    </row>
    <row r="49" spans="1:6" s="140" customFormat="1" ht="45" x14ac:dyDescent="0.25">
      <c r="A49" s="15" t="s">
        <v>157</v>
      </c>
      <c r="B49" s="45"/>
      <c r="C49" s="5"/>
      <c r="D49" s="45"/>
      <c r="E49" s="45"/>
      <c r="F49" s="45"/>
    </row>
    <row r="50" spans="1:6" s="46" customFormat="1" ht="45" x14ac:dyDescent="0.25">
      <c r="A50" s="1" t="s">
        <v>158</v>
      </c>
      <c r="B50" s="45"/>
      <c r="C50" s="5"/>
      <c r="D50" s="228"/>
      <c r="E50" s="228"/>
      <c r="F50" s="45"/>
    </row>
    <row r="51" spans="1:6" s="46" customFormat="1" ht="75" x14ac:dyDescent="0.25">
      <c r="A51" s="1" t="s">
        <v>177</v>
      </c>
      <c r="B51" s="45"/>
      <c r="C51" s="5">
        <v>100</v>
      </c>
      <c r="D51" s="228"/>
      <c r="E51" s="228"/>
      <c r="F51" s="45"/>
    </row>
    <row r="52" spans="1:6" s="46" customFormat="1" ht="28.5" x14ac:dyDescent="0.25">
      <c r="A52" s="53" t="s">
        <v>169</v>
      </c>
      <c r="B52" s="13"/>
      <c r="C52" s="44">
        <f>C53</f>
        <v>780</v>
      </c>
      <c r="D52" s="47"/>
      <c r="E52" s="47"/>
      <c r="F52" s="60"/>
    </row>
    <row r="53" spans="1:6" s="46" customFormat="1" x14ac:dyDescent="0.25">
      <c r="A53" s="1" t="s">
        <v>170</v>
      </c>
      <c r="B53" s="13"/>
      <c r="C53" s="44">
        <v>780</v>
      </c>
      <c r="D53" s="47"/>
      <c r="E53" s="47"/>
      <c r="F53" s="60"/>
    </row>
    <row r="54" spans="1:6" s="46" customFormat="1" ht="28.5" x14ac:dyDescent="0.25">
      <c r="A54" s="53" t="s">
        <v>171</v>
      </c>
      <c r="B54" s="13"/>
      <c r="C54" s="44"/>
      <c r="D54" s="47"/>
      <c r="E54" s="47"/>
      <c r="F54" s="60"/>
    </row>
    <row r="55" spans="1:6" s="46" customFormat="1" x14ac:dyDescent="0.25">
      <c r="A55" s="14" t="s">
        <v>151</v>
      </c>
      <c r="B55" s="51"/>
      <c r="C55" s="45">
        <f>C56+C57</f>
        <v>2063.8297872340427</v>
      </c>
      <c r="D55" s="228"/>
      <c r="E55" s="228"/>
      <c r="F55" s="45"/>
    </row>
    <row r="56" spans="1:6" s="46" customFormat="1" x14ac:dyDescent="0.25">
      <c r="A56" s="14" t="s">
        <v>152</v>
      </c>
      <c r="B56" s="13"/>
      <c r="C56" s="8"/>
      <c r="D56" s="228"/>
      <c r="E56" s="228"/>
      <c r="F56" s="45"/>
    </row>
    <row r="57" spans="1:6" s="46" customFormat="1" x14ac:dyDescent="0.25">
      <c r="A57" s="15" t="s">
        <v>153</v>
      </c>
      <c r="B57" s="13"/>
      <c r="C57" s="8">
        <f>C58/9.4</f>
        <v>2063.8297872340427</v>
      </c>
      <c r="D57" s="228"/>
      <c r="E57" s="228"/>
      <c r="F57" s="45"/>
    </row>
    <row r="58" spans="1:6" s="46" customFormat="1" x14ac:dyDescent="0.25">
      <c r="A58" s="37" t="s">
        <v>161</v>
      </c>
      <c r="B58" s="13"/>
      <c r="C58" s="8">
        <v>19400</v>
      </c>
      <c r="D58" s="228"/>
      <c r="E58" s="228"/>
      <c r="F58" s="45"/>
    </row>
    <row r="59" spans="1:6" s="46" customFormat="1" ht="29.25" x14ac:dyDescent="0.25">
      <c r="A59" s="14" t="s">
        <v>154</v>
      </c>
      <c r="B59" s="13"/>
      <c r="C59" s="8">
        <v>4806</v>
      </c>
      <c r="D59" s="228"/>
      <c r="E59" s="228"/>
      <c r="F59" s="45"/>
    </row>
    <row r="60" spans="1:6" s="46" customFormat="1" x14ac:dyDescent="0.25">
      <c r="A60" s="17" t="s">
        <v>82</v>
      </c>
      <c r="B60" s="13"/>
      <c r="C60" s="45"/>
      <c r="D60" s="228"/>
      <c r="E60" s="228"/>
      <c r="F60" s="45"/>
    </row>
    <row r="61" spans="1:6" s="46" customFormat="1" ht="59.25" customHeight="1" x14ac:dyDescent="0.25">
      <c r="A61" s="14" t="s">
        <v>160</v>
      </c>
      <c r="B61" s="13"/>
      <c r="C61" s="45">
        <v>1600</v>
      </c>
      <c r="D61" s="228"/>
      <c r="E61" s="228"/>
      <c r="F61" s="45"/>
    </row>
    <row r="62" spans="1:6" s="46" customFormat="1" x14ac:dyDescent="0.25">
      <c r="A62" s="18" t="s">
        <v>101</v>
      </c>
      <c r="B62" s="13"/>
      <c r="C62" s="50">
        <f>SUM(C63:C64)</f>
        <v>400</v>
      </c>
      <c r="D62" s="228"/>
      <c r="E62" s="228"/>
      <c r="F62" s="45"/>
    </row>
    <row r="63" spans="1:6" s="46" customFormat="1" x14ac:dyDescent="0.25">
      <c r="A63" s="209" t="s">
        <v>126</v>
      </c>
      <c r="B63" s="13"/>
      <c r="C63" s="45">
        <v>300</v>
      </c>
      <c r="D63" s="228"/>
      <c r="E63" s="228"/>
      <c r="F63" s="45"/>
    </row>
    <row r="64" spans="1:6" s="46" customFormat="1" ht="30" x14ac:dyDescent="0.25">
      <c r="A64" s="209" t="s">
        <v>127</v>
      </c>
      <c r="B64" s="13"/>
      <c r="C64" s="45">
        <v>100</v>
      </c>
      <c r="D64" s="228"/>
      <c r="E64" s="228"/>
      <c r="F64" s="45"/>
    </row>
    <row r="65" spans="1:6" s="46" customFormat="1" x14ac:dyDescent="0.25">
      <c r="A65" s="209" t="s">
        <v>85</v>
      </c>
      <c r="B65" s="13"/>
      <c r="C65" s="45">
        <v>360</v>
      </c>
      <c r="D65" s="228"/>
      <c r="E65" s="228"/>
      <c r="F65" s="45"/>
    </row>
    <row r="66" spans="1:6" s="46" customFormat="1" x14ac:dyDescent="0.25">
      <c r="A66" s="19" t="s">
        <v>122</v>
      </c>
      <c r="B66" s="13"/>
      <c r="C66" s="50">
        <f>C44+C22</f>
        <v>39343</v>
      </c>
      <c r="D66" s="228"/>
      <c r="E66" s="228"/>
      <c r="F66" s="45"/>
    </row>
    <row r="67" spans="1:6" s="46" customFormat="1" ht="29.25" x14ac:dyDescent="0.25">
      <c r="A67" s="19" t="s">
        <v>123</v>
      </c>
      <c r="B67" s="13"/>
      <c r="C67" s="74">
        <f>C32</f>
        <v>18445</v>
      </c>
      <c r="D67" s="228"/>
      <c r="E67" s="228"/>
      <c r="F67" s="45"/>
    </row>
    <row r="68" spans="1:6" s="46" customFormat="1" x14ac:dyDescent="0.25">
      <c r="A68" s="19" t="s">
        <v>124</v>
      </c>
      <c r="B68" s="13"/>
      <c r="C68" s="32">
        <f>C55+C30</f>
        <v>31644.829787234041</v>
      </c>
      <c r="D68" s="228"/>
      <c r="E68" s="228"/>
      <c r="F68" s="45"/>
    </row>
    <row r="69" spans="1:6" s="46" customFormat="1" ht="29.25" x14ac:dyDescent="0.25">
      <c r="A69" s="19" t="s">
        <v>125</v>
      </c>
      <c r="B69" s="13"/>
      <c r="C69" s="32">
        <f>C59+C61+C42</f>
        <v>7566</v>
      </c>
      <c r="D69" s="228"/>
      <c r="E69" s="228"/>
      <c r="F69" s="45"/>
    </row>
    <row r="70" spans="1:6" s="46" customFormat="1" x14ac:dyDescent="0.25">
      <c r="A70" s="20" t="s">
        <v>77</v>
      </c>
      <c r="B70" s="13"/>
      <c r="C70" s="229">
        <f>C66+C67+C69+C31*2.9+C58/4.2</f>
        <v>155757.94761904763</v>
      </c>
      <c r="D70" s="228"/>
      <c r="E70" s="228"/>
      <c r="F70" s="45"/>
    </row>
    <row r="71" spans="1:6" s="140" customFormat="1" x14ac:dyDescent="0.25">
      <c r="A71" s="33" t="s">
        <v>6</v>
      </c>
      <c r="B71" s="230"/>
      <c r="C71" s="45"/>
      <c r="D71" s="76"/>
      <c r="E71" s="76"/>
      <c r="F71" s="45"/>
    </row>
    <row r="72" spans="1:6" s="140" customFormat="1" x14ac:dyDescent="0.25">
      <c r="A72" s="231" t="s">
        <v>63</v>
      </c>
      <c r="B72" s="230"/>
      <c r="C72" s="45"/>
      <c r="D72" s="76"/>
      <c r="E72" s="76"/>
      <c r="F72" s="45"/>
    </row>
    <row r="73" spans="1:6" s="140" customFormat="1" x14ac:dyDescent="0.25">
      <c r="A73" s="110" t="s">
        <v>18</v>
      </c>
      <c r="B73" s="43">
        <v>300</v>
      </c>
      <c r="C73" s="45">
        <v>28</v>
      </c>
      <c r="D73" s="83">
        <v>7.5</v>
      </c>
      <c r="E73" s="76">
        <f>ROUND(F73/B73,0)</f>
        <v>1</v>
      </c>
      <c r="F73" s="8">
        <f>ROUND(C73*D73,0)</f>
        <v>210</v>
      </c>
    </row>
    <row r="74" spans="1:6" s="140" customFormat="1" x14ac:dyDescent="0.25">
      <c r="A74" s="110" t="s">
        <v>45</v>
      </c>
      <c r="B74" s="43">
        <v>300</v>
      </c>
      <c r="C74" s="45">
        <v>125</v>
      </c>
      <c r="D74" s="83">
        <v>11</v>
      </c>
      <c r="E74" s="76">
        <f>ROUND(F74/B74,0)</f>
        <v>5</v>
      </c>
      <c r="F74" s="8">
        <f>ROUND(C74*D74,0)</f>
        <v>1375</v>
      </c>
    </row>
    <row r="75" spans="1:6" s="140" customFormat="1" x14ac:dyDescent="0.25">
      <c r="A75" s="110" t="s">
        <v>46</v>
      </c>
      <c r="B75" s="43">
        <v>300</v>
      </c>
      <c r="C75" s="45">
        <v>47</v>
      </c>
      <c r="D75" s="83">
        <v>9</v>
      </c>
      <c r="E75" s="76">
        <f>ROUND(F75/B75,0)</f>
        <v>1</v>
      </c>
      <c r="F75" s="8">
        <f>ROUND(C75*D75,0)</f>
        <v>423</v>
      </c>
    </row>
    <row r="76" spans="1:6" s="140" customFormat="1" x14ac:dyDescent="0.25">
      <c r="A76" s="33" t="s">
        <v>8</v>
      </c>
      <c r="B76" s="232"/>
      <c r="C76" s="63">
        <f>SUM(C73:C75)</f>
        <v>200</v>
      </c>
      <c r="D76" s="80">
        <f>F76/C76</f>
        <v>10.039999999999999</v>
      </c>
      <c r="E76" s="63">
        <f t="shared" ref="E76:F76" si="2">SUM(E73:E75)</f>
        <v>7</v>
      </c>
      <c r="F76" s="63">
        <f t="shared" si="2"/>
        <v>2008</v>
      </c>
    </row>
    <row r="77" spans="1:6" s="140" customFormat="1" x14ac:dyDescent="0.25">
      <c r="A77" s="36" t="s">
        <v>15</v>
      </c>
      <c r="B77" s="57"/>
      <c r="C77" s="51"/>
      <c r="D77" s="233"/>
      <c r="E77" s="234"/>
      <c r="F77" s="51"/>
    </row>
    <row r="78" spans="1:6" s="140" customFormat="1" x14ac:dyDescent="0.25">
      <c r="A78" s="84" t="s">
        <v>28</v>
      </c>
      <c r="B78" s="235">
        <v>240</v>
      </c>
      <c r="C78" s="45">
        <v>605</v>
      </c>
      <c r="D78" s="83">
        <v>8</v>
      </c>
      <c r="E78" s="76">
        <f>ROUND(F78/B78,0)</f>
        <v>20</v>
      </c>
      <c r="F78" s="8">
        <f>ROUND(C78*D78,0)</f>
        <v>4840</v>
      </c>
    </row>
    <row r="79" spans="1:6" s="140" customFormat="1" x14ac:dyDescent="0.25">
      <c r="A79" s="85" t="s">
        <v>64</v>
      </c>
      <c r="B79" s="236"/>
      <c r="C79" s="81">
        <f>SUM(C78)</f>
        <v>605</v>
      </c>
      <c r="D79" s="80">
        <f>F79/C79</f>
        <v>8</v>
      </c>
      <c r="E79" s="81">
        <f>E78</f>
        <v>20</v>
      </c>
      <c r="F79" s="81">
        <f>F78</f>
        <v>4840</v>
      </c>
    </row>
    <row r="80" spans="1:6" s="140" customFormat="1" ht="21.75" customHeight="1" x14ac:dyDescent="0.25">
      <c r="A80" s="25" t="s">
        <v>58</v>
      </c>
      <c r="B80" s="237"/>
      <c r="C80" s="82">
        <f>C79+C76</f>
        <v>805</v>
      </c>
      <c r="D80" s="80">
        <f>F80/C80</f>
        <v>8.5068322981366453</v>
      </c>
      <c r="E80" s="82">
        <f>E76+E79</f>
        <v>27</v>
      </c>
      <c r="F80" s="82">
        <f>F76+F79</f>
        <v>6848</v>
      </c>
    </row>
    <row r="81" spans="1:6" ht="15.75" x14ac:dyDescent="0.25">
      <c r="A81" s="238" t="s">
        <v>49</v>
      </c>
      <c r="B81" s="239"/>
      <c r="C81" s="50">
        <f>C82</f>
        <v>9300</v>
      </c>
      <c r="D81" s="240"/>
      <c r="E81" s="239"/>
      <c r="F81" s="239"/>
    </row>
    <row r="82" spans="1:6" x14ac:dyDescent="0.25">
      <c r="A82" s="241" t="s">
        <v>71</v>
      </c>
      <c r="B82" s="242"/>
      <c r="C82" s="243">
        <f>C83+C84</f>
        <v>9300</v>
      </c>
      <c r="D82" s="225"/>
      <c r="E82" s="244"/>
      <c r="F82" s="242"/>
    </row>
    <row r="83" spans="1:6" x14ac:dyDescent="0.25">
      <c r="A83" s="245" t="s">
        <v>72</v>
      </c>
      <c r="B83" s="242"/>
      <c r="C83" s="242">
        <v>9293</v>
      </c>
      <c r="D83" s="242"/>
      <c r="E83" s="242"/>
      <c r="F83" s="242"/>
    </row>
    <row r="84" spans="1:6" ht="30.75" thickBot="1" x14ac:dyDescent="0.3">
      <c r="A84" s="246" t="s">
        <v>73</v>
      </c>
      <c r="B84" s="247"/>
      <c r="C84" s="247">
        <v>7</v>
      </c>
      <c r="D84" s="247"/>
      <c r="E84" s="247"/>
      <c r="F84" s="247"/>
    </row>
    <row r="85" spans="1:6" s="140" customFormat="1" ht="15.75" thickBot="1" x14ac:dyDescent="0.3">
      <c r="A85" s="248" t="s">
        <v>132</v>
      </c>
      <c r="B85" s="249"/>
      <c r="C85" s="250"/>
      <c r="D85" s="249"/>
      <c r="E85" s="251"/>
      <c r="F85" s="252"/>
    </row>
    <row r="86" spans="1:6" s="140" customFormat="1" x14ac:dyDescent="0.25">
      <c r="A86" s="79"/>
      <c r="B86" s="253"/>
      <c r="C86" s="254"/>
      <c r="D86" s="253"/>
      <c r="E86" s="253"/>
      <c r="F86" s="254"/>
    </row>
    <row r="87" spans="1:6" x14ac:dyDescent="0.25">
      <c r="D87" s="46"/>
      <c r="E87" s="46"/>
      <c r="F87" s="46"/>
    </row>
    <row r="88" spans="1:6" x14ac:dyDescent="0.25">
      <c r="D88" s="46"/>
      <c r="E88" s="46"/>
      <c r="F88" s="46"/>
    </row>
    <row r="89" spans="1:6" x14ac:dyDescent="0.25">
      <c r="D89" s="46"/>
      <c r="E89" s="46"/>
      <c r="F89" s="46"/>
    </row>
    <row r="90" spans="1:6" x14ac:dyDescent="0.25">
      <c r="D90" s="46"/>
      <c r="E90" s="46"/>
      <c r="F90" s="46"/>
    </row>
    <row r="91" spans="1:6" x14ac:dyDescent="0.25">
      <c r="D91" s="46"/>
      <c r="E91" s="46"/>
      <c r="F91" s="46"/>
    </row>
    <row r="92" spans="1:6" x14ac:dyDescent="0.25">
      <c r="D92" s="46"/>
      <c r="E92" s="46"/>
      <c r="F92" s="46"/>
    </row>
    <row r="93" spans="1:6" x14ac:dyDescent="0.25">
      <c r="D93" s="46"/>
      <c r="E93" s="46"/>
      <c r="F93" s="46"/>
    </row>
    <row r="94" spans="1:6" x14ac:dyDescent="0.25">
      <c r="D94" s="46"/>
      <c r="E94" s="46"/>
      <c r="F94" s="46"/>
    </row>
    <row r="95" spans="1:6" x14ac:dyDescent="0.25">
      <c r="D95" s="46"/>
      <c r="E95" s="46"/>
      <c r="F95" s="46"/>
    </row>
    <row r="96" spans="1:6" x14ac:dyDescent="0.25">
      <c r="D96" s="46"/>
      <c r="E96" s="46"/>
      <c r="F96" s="46"/>
    </row>
    <row r="97" spans="4:6" x14ac:dyDescent="0.25">
      <c r="D97" s="46"/>
      <c r="E97" s="46"/>
      <c r="F97" s="46"/>
    </row>
    <row r="98" spans="4:6" x14ac:dyDescent="0.25">
      <c r="D98" s="46"/>
      <c r="E98" s="46"/>
      <c r="F98" s="46"/>
    </row>
    <row r="99" spans="4:6" x14ac:dyDescent="0.25">
      <c r="D99" s="46"/>
      <c r="E99" s="46"/>
      <c r="F99" s="46"/>
    </row>
    <row r="100" spans="4:6" x14ac:dyDescent="0.25">
      <c r="D100" s="46"/>
      <c r="E100" s="46"/>
      <c r="F100" s="46"/>
    </row>
    <row r="101" spans="4:6" x14ac:dyDescent="0.25">
      <c r="D101" s="46"/>
      <c r="E101" s="46"/>
      <c r="F101" s="46"/>
    </row>
    <row r="102" spans="4:6" x14ac:dyDescent="0.25">
      <c r="D102" s="46"/>
      <c r="E102" s="46"/>
      <c r="F102" s="46"/>
    </row>
    <row r="103" spans="4:6" x14ac:dyDescent="0.25">
      <c r="D103" s="46"/>
      <c r="E103" s="46"/>
      <c r="F103" s="46"/>
    </row>
    <row r="104" spans="4:6" x14ac:dyDescent="0.25">
      <c r="D104" s="46"/>
      <c r="E104" s="46"/>
      <c r="F104" s="46"/>
    </row>
    <row r="105" spans="4:6" x14ac:dyDescent="0.25">
      <c r="D105" s="46"/>
      <c r="E105" s="46"/>
      <c r="F105" s="46"/>
    </row>
    <row r="106" spans="4:6" x14ac:dyDescent="0.25">
      <c r="D106" s="46"/>
      <c r="E106" s="46"/>
      <c r="F106" s="46"/>
    </row>
    <row r="107" spans="4:6" x14ac:dyDescent="0.25">
      <c r="D107" s="46"/>
      <c r="E107" s="46"/>
      <c r="F107" s="46"/>
    </row>
    <row r="108" spans="4:6" x14ac:dyDescent="0.25">
      <c r="D108" s="46"/>
      <c r="E108" s="46"/>
      <c r="F108" s="46"/>
    </row>
    <row r="109" spans="4:6" x14ac:dyDescent="0.25">
      <c r="D109" s="46"/>
      <c r="E109" s="46"/>
      <c r="F109" s="46"/>
    </row>
    <row r="110" spans="4:6" x14ac:dyDescent="0.25">
      <c r="D110" s="46"/>
      <c r="E110" s="46"/>
      <c r="F110" s="46"/>
    </row>
    <row r="111" spans="4:6" x14ac:dyDescent="0.25">
      <c r="D111" s="46"/>
      <c r="E111" s="46"/>
      <c r="F111" s="46"/>
    </row>
    <row r="112" spans="4:6" x14ac:dyDescent="0.25">
      <c r="D112" s="46"/>
      <c r="E112" s="46"/>
      <c r="F112" s="46"/>
    </row>
    <row r="113" spans="4:6" x14ac:dyDescent="0.25">
      <c r="D113" s="46"/>
      <c r="E113" s="46"/>
      <c r="F113" s="46"/>
    </row>
    <row r="114" spans="4:6" x14ac:dyDescent="0.25">
      <c r="D114" s="46"/>
      <c r="E114" s="46"/>
      <c r="F114" s="46"/>
    </row>
    <row r="115" spans="4:6" x14ac:dyDescent="0.25">
      <c r="D115" s="46"/>
      <c r="E115" s="46"/>
      <c r="F115" s="46"/>
    </row>
    <row r="116" spans="4:6" x14ac:dyDescent="0.25">
      <c r="D116" s="46"/>
      <c r="E116" s="46"/>
      <c r="F116" s="46"/>
    </row>
    <row r="117" spans="4:6" x14ac:dyDescent="0.25">
      <c r="D117" s="46"/>
      <c r="E117" s="46"/>
      <c r="F117" s="46"/>
    </row>
    <row r="118" spans="4:6" x14ac:dyDescent="0.25">
      <c r="D118" s="46"/>
      <c r="E118" s="46"/>
      <c r="F118" s="46"/>
    </row>
    <row r="119" spans="4:6" x14ac:dyDescent="0.25">
      <c r="D119" s="46"/>
      <c r="E119" s="46"/>
      <c r="F119" s="46"/>
    </row>
    <row r="120" spans="4:6" x14ac:dyDescent="0.25">
      <c r="D120" s="46"/>
      <c r="E120" s="46"/>
      <c r="F120" s="46"/>
    </row>
    <row r="121" spans="4:6" x14ac:dyDescent="0.25">
      <c r="D121" s="46"/>
      <c r="E121" s="46"/>
      <c r="F121" s="46"/>
    </row>
    <row r="122" spans="4:6" x14ac:dyDescent="0.25">
      <c r="D122" s="46"/>
      <c r="E122" s="46"/>
      <c r="F122" s="46"/>
    </row>
    <row r="123" spans="4:6" x14ac:dyDescent="0.25">
      <c r="D123" s="46"/>
      <c r="E123" s="46"/>
      <c r="F123" s="46"/>
    </row>
    <row r="124" spans="4:6" x14ac:dyDescent="0.25">
      <c r="D124" s="46"/>
      <c r="E124" s="46"/>
      <c r="F124" s="46"/>
    </row>
    <row r="125" spans="4:6" x14ac:dyDescent="0.25">
      <c r="D125" s="46"/>
      <c r="E125" s="46"/>
      <c r="F125" s="46"/>
    </row>
    <row r="126" spans="4:6" x14ac:dyDescent="0.25">
      <c r="D126" s="46"/>
      <c r="E126" s="46"/>
      <c r="F126" s="46"/>
    </row>
    <row r="127" spans="4:6" x14ac:dyDescent="0.25">
      <c r="D127" s="46"/>
      <c r="E127" s="46"/>
      <c r="F127" s="46"/>
    </row>
    <row r="128" spans="4:6" x14ac:dyDescent="0.25">
      <c r="D128" s="46"/>
      <c r="E128" s="46"/>
      <c r="F128" s="46"/>
    </row>
    <row r="129" spans="4:6" x14ac:dyDescent="0.25">
      <c r="D129" s="46"/>
      <c r="E129" s="46"/>
      <c r="F129" s="46"/>
    </row>
    <row r="130" spans="4:6" x14ac:dyDescent="0.25">
      <c r="D130" s="46"/>
      <c r="E130" s="46"/>
      <c r="F130" s="46"/>
    </row>
    <row r="131" spans="4:6" x14ac:dyDescent="0.25">
      <c r="D131" s="46"/>
      <c r="E131" s="46"/>
      <c r="F131" s="46"/>
    </row>
    <row r="132" spans="4:6" x14ac:dyDescent="0.25">
      <c r="D132" s="46"/>
      <c r="E132" s="46"/>
      <c r="F132" s="46"/>
    </row>
    <row r="133" spans="4:6" x14ac:dyDescent="0.25">
      <c r="D133" s="46"/>
      <c r="E133" s="46"/>
      <c r="F133" s="46"/>
    </row>
    <row r="134" spans="4:6" x14ac:dyDescent="0.25">
      <c r="D134" s="46"/>
      <c r="E134" s="46"/>
      <c r="F134" s="46"/>
    </row>
    <row r="135" spans="4:6" x14ac:dyDescent="0.25">
      <c r="D135" s="46"/>
      <c r="E135" s="46"/>
      <c r="F135" s="46"/>
    </row>
    <row r="136" spans="4:6" x14ac:dyDescent="0.25">
      <c r="D136" s="46"/>
      <c r="E136" s="46"/>
      <c r="F136" s="46"/>
    </row>
    <row r="137" spans="4:6" x14ac:dyDescent="0.25">
      <c r="D137" s="46"/>
      <c r="E137" s="46"/>
      <c r="F137" s="46"/>
    </row>
    <row r="138" spans="4:6" x14ac:dyDescent="0.25">
      <c r="D138" s="46"/>
      <c r="E138" s="46"/>
      <c r="F138" s="46"/>
    </row>
    <row r="139" spans="4:6" x14ac:dyDescent="0.25">
      <c r="D139" s="46"/>
      <c r="E139" s="46"/>
      <c r="F139" s="46"/>
    </row>
    <row r="140" spans="4:6" x14ac:dyDescent="0.25">
      <c r="D140" s="46"/>
      <c r="E140" s="46"/>
      <c r="F140" s="46"/>
    </row>
    <row r="141" spans="4:6" x14ac:dyDescent="0.25">
      <c r="D141" s="46"/>
      <c r="E141" s="46"/>
      <c r="F141" s="46"/>
    </row>
    <row r="142" spans="4:6" x14ac:dyDescent="0.25">
      <c r="D142" s="46"/>
      <c r="E142" s="46"/>
      <c r="F142" s="46"/>
    </row>
    <row r="143" spans="4:6" x14ac:dyDescent="0.25">
      <c r="D143" s="46"/>
      <c r="E143" s="46"/>
      <c r="F143" s="46"/>
    </row>
    <row r="144" spans="4:6" x14ac:dyDescent="0.25">
      <c r="D144" s="46"/>
      <c r="E144" s="46"/>
      <c r="F144" s="46"/>
    </row>
    <row r="145" spans="4:6" x14ac:dyDescent="0.25">
      <c r="D145" s="46"/>
      <c r="E145" s="46"/>
      <c r="F145" s="46"/>
    </row>
    <row r="146" spans="4:6" x14ac:dyDescent="0.25">
      <c r="D146" s="46"/>
      <c r="E146" s="46"/>
      <c r="F146" s="46"/>
    </row>
    <row r="147" spans="4:6" x14ac:dyDescent="0.25">
      <c r="D147" s="46"/>
      <c r="E147" s="46"/>
      <c r="F147" s="46"/>
    </row>
    <row r="148" spans="4:6" x14ac:dyDescent="0.25">
      <c r="D148" s="46"/>
      <c r="E148" s="46"/>
      <c r="F148" s="46"/>
    </row>
    <row r="149" spans="4:6" x14ac:dyDescent="0.25">
      <c r="D149" s="46"/>
      <c r="E149" s="46"/>
      <c r="F149" s="46"/>
    </row>
    <row r="150" spans="4:6" x14ac:dyDescent="0.25">
      <c r="D150" s="46"/>
      <c r="E150" s="46"/>
      <c r="F150" s="46"/>
    </row>
    <row r="151" spans="4:6" x14ac:dyDescent="0.25">
      <c r="D151" s="46"/>
      <c r="E151" s="46"/>
      <c r="F151" s="46"/>
    </row>
    <row r="152" spans="4:6" x14ac:dyDescent="0.25">
      <c r="D152" s="46"/>
      <c r="E152" s="46"/>
      <c r="F152" s="46"/>
    </row>
    <row r="153" spans="4:6" x14ac:dyDescent="0.25">
      <c r="D153" s="46"/>
      <c r="E153" s="46"/>
      <c r="F153" s="46"/>
    </row>
    <row r="154" spans="4:6" x14ac:dyDescent="0.25">
      <c r="D154" s="46"/>
      <c r="E154" s="46"/>
      <c r="F154" s="46"/>
    </row>
    <row r="155" spans="4:6" x14ac:dyDescent="0.25">
      <c r="D155" s="46"/>
      <c r="E155" s="46"/>
      <c r="F155" s="46"/>
    </row>
    <row r="156" spans="4:6" x14ac:dyDescent="0.25">
      <c r="D156" s="46"/>
      <c r="E156" s="46"/>
      <c r="F156" s="46"/>
    </row>
    <row r="157" spans="4:6" x14ac:dyDescent="0.25">
      <c r="D157" s="46"/>
      <c r="E157" s="46"/>
      <c r="F157" s="46"/>
    </row>
    <row r="158" spans="4:6" x14ac:dyDescent="0.25">
      <c r="D158" s="46"/>
      <c r="E158" s="46"/>
      <c r="F158" s="46"/>
    </row>
    <row r="159" spans="4:6" x14ac:dyDescent="0.25">
      <c r="D159" s="46"/>
      <c r="E159" s="46"/>
      <c r="F159" s="46"/>
    </row>
    <row r="160" spans="4:6" x14ac:dyDescent="0.25">
      <c r="D160" s="46"/>
      <c r="E160" s="46"/>
      <c r="F160" s="46"/>
    </row>
    <row r="161" spans="4:6" x14ac:dyDescent="0.25">
      <c r="D161" s="46"/>
      <c r="E161" s="46"/>
      <c r="F161" s="46"/>
    </row>
    <row r="162" spans="4:6" x14ac:dyDescent="0.25">
      <c r="D162" s="46"/>
      <c r="E162" s="46"/>
      <c r="F162" s="46"/>
    </row>
    <row r="163" spans="4:6" x14ac:dyDescent="0.25">
      <c r="D163" s="46"/>
      <c r="E163" s="46"/>
      <c r="F163" s="46"/>
    </row>
    <row r="164" spans="4:6" x14ac:dyDescent="0.25">
      <c r="D164" s="46"/>
      <c r="E164" s="46"/>
      <c r="F164" s="46"/>
    </row>
    <row r="165" spans="4:6" x14ac:dyDescent="0.25">
      <c r="D165" s="46"/>
      <c r="E165" s="46"/>
      <c r="F165" s="46"/>
    </row>
    <row r="166" spans="4:6" x14ac:dyDescent="0.25">
      <c r="D166" s="46"/>
      <c r="E166" s="46"/>
      <c r="F166" s="46"/>
    </row>
    <row r="167" spans="4:6" x14ac:dyDescent="0.25">
      <c r="D167" s="46"/>
      <c r="E167" s="46"/>
      <c r="F167" s="46"/>
    </row>
    <row r="168" spans="4:6" x14ac:dyDescent="0.25">
      <c r="D168" s="46"/>
      <c r="E168" s="46"/>
      <c r="F168" s="46"/>
    </row>
    <row r="169" spans="4:6" x14ac:dyDescent="0.25">
      <c r="D169" s="46"/>
      <c r="E169" s="46"/>
      <c r="F169" s="46"/>
    </row>
    <row r="170" spans="4:6" x14ac:dyDescent="0.25">
      <c r="D170" s="46"/>
      <c r="E170" s="46"/>
      <c r="F170" s="46"/>
    </row>
    <row r="171" spans="4:6" x14ac:dyDescent="0.25">
      <c r="D171" s="46"/>
      <c r="E171" s="46"/>
      <c r="F171" s="46"/>
    </row>
    <row r="172" spans="4:6" x14ac:dyDescent="0.25">
      <c r="D172" s="46"/>
      <c r="E172" s="46"/>
      <c r="F172" s="46"/>
    </row>
    <row r="173" spans="4:6" x14ac:dyDescent="0.25">
      <c r="D173" s="46"/>
      <c r="E173" s="46"/>
      <c r="F173" s="46"/>
    </row>
    <row r="174" spans="4:6" x14ac:dyDescent="0.25">
      <c r="D174" s="46"/>
      <c r="E174" s="46"/>
      <c r="F174" s="46"/>
    </row>
    <row r="175" spans="4:6" x14ac:dyDescent="0.25">
      <c r="D175" s="46"/>
      <c r="E175" s="46"/>
      <c r="F175" s="46"/>
    </row>
    <row r="176" spans="4:6" x14ac:dyDescent="0.25">
      <c r="D176" s="46"/>
      <c r="E176" s="46"/>
      <c r="F176" s="46"/>
    </row>
    <row r="177" spans="4:6" x14ac:dyDescent="0.25">
      <c r="D177" s="46"/>
      <c r="E177" s="46"/>
      <c r="F177" s="46"/>
    </row>
    <row r="178" spans="4:6" x14ac:dyDescent="0.25">
      <c r="D178" s="46"/>
      <c r="E178" s="46"/>
      <c r="F178" s="46"/>
    </row>
    <row r="179" spans="4:6" x14ac:dyDescent="0.25">
      <c r="D179" s="46"/>
      <c r="E179" s="46"/>
      <c r="F179" s="46"/>
    </row>
    <row r="180" spans="4:6" x14ac:dyDescent="0.25">
      <c r="D180" s="46"/>
      <c r="E180" s="46"/>
      <c r="F180" s="46"/>
    </row>
    <row r="181" spans="4:6" x14ac:dyDescent="0.25">
      <c r="D181" s="46"/>
      <c r="E181" s="46"/>
      <c r="F181" s="46"/>
    </row>
    <row r="182" spans="4:6" x14ac:dyDescent="0.25">
      <c r="D182" s="46"/>
      <c r="E182" s="46"/>
      <c r="F182" s="46"/>
    </row>
    <row r="183" spans="4:6" x14ac:dyDescent="0.25">
      <c r="D183" s="46"/>
      <c r="E183" s="46"/>
      <c r="F183" s="46"/>
    </row>
    <row r="184" spans="4:6" x14ac:dyDescent="0.25">
      <c r="D184" s="46"/>
      <c r="E184" s="46"/>
      <c r="F184" s="46"/>
    </row>
    <row r="185" spans="4:6" x14ac:dyDescent="0.25">
      <c r="D185" s="46"/>
      <c r="E185" s="46"/>
      <c r="F185" s="46"/>
    </row>
    <row r="186" spans="4:6" x14ac:dyDescent="0.25">
      <c r="D186" s="46"/>
      <c r="E186" s="46"/>
      <c r="F186" s="46"/>
    </row>
    <row r="187" spans="4:6" x14ac:dyDescent="0.25">
      <c r="D187" s="46"/>
      <c r="E187" s="46"/>
      <c r="F187" s="46"/>
    </row>
    <row r="188" spans="4:6" x14ac:dyDescent="0.25">
      <c r="D188" s="46"/>
      <c r="E188" s="46"/>
      <c r="F188" s="46"/>
    </row>
    <row r="189" spans="4:6" x14ac:dyDescent="0.25">
      <c r="D189" s="46"/>
      <c r="E189" s="46"/>
      <c r="F189" s="46"/>
    </row>
    <row r="190" spans="4:6" x14ac:dyDescent="0.25">
      <c r="D190" s="46"/>
      <c r="E190" s="46"/>
      <c r="F190" s="46"/>
    </row>
    <row r="191" spans="4:6" x14ac:dyDescent="0.25">
      <c r="D191" s="46"/>
      <c r="E191" s="46"/>
      <c r="F191" s="46"/>
    </row>
    <row r="192" spans="4:6" x14ac:dyDescent="0.25">
      <c r="D192" s="46"/>
      <c r="E192" s="46"/>
      <c r="F192" s="46"/>
    </row>
    <row r="193" spans="4:6" x14ac:dyDescent="0.25">
      <c r="D193" s="46"/>
      <c r="E193" s="46"/>
      <c r="F193" s="46"/>
    </row>
    <row r="194" spans="4:6" x14ac:dyDescent="0.25">
      <c r="D194" s="46"/>
      <c r="E194" s="46"/>
      <c r="F194" s="46"/>
    </row>
    <row r="195" spans="4:6" x14ac:dyDescent="0.25">
      <c r="D195" s="46"/>
      <c r="E195" s="46"/>
      <c r="F195" s="46"/>
    </row>
    <row r="196" spans="4:6" x14ac:dyDescent="0.25">
      <c r="D196" s="46"/>
      <c r="E196" s="46"/>
      <c r="F196" s="46"/>
    </row>
    <row r="197" spans="4:6" x14ac:dyDescent="0.25">
      <c r="D197" s="46"/>
      <c r="E197" s="46"/>
      <c r="F197" s="46"/>
    </row>
    <row r="198" spans="4:6" x14ac:dyDescent="0.25">
      <c r="D198" s="46"/>
      <c r="E198" s="46"/>
      <c r="F198" s="46"/>
    </row>
    <row r="199" spans="4:6" x14ac:dyDescent="0.25">
      <c r="D199" s="46"/>
      <c r="E199" s="46"/>
      <c r="F199" s="46"/>
    </row>
    <row r="200" spans="4:6" x14ac:dyDescent="0.25">
      <c r="D200" s="46"/>
      <c r="E200" s="46"/>
      <c r="F200" s="46"/>
    </row>
    <row r="201" spans="4:6" x14ac:dyDescent="0.25">
      <c r="D201" s="46"/>
      <c r="E201" s="46"/>
      <c r="F201" s="46"/>
    </row>
    <row r="202" spans="4:6" x14ac:dyDescent="0.25">
      <c r="D202" s="46"/>
      <c r="E202" s="46"/>
      <c r="F202" s="46"/>
    </row>
    <row r="203" spans="4:6" x14ac:dyDescent="0.25">
      <c r="D203" s="46"/>
      <c r="E203" s="46"/>
      <c r="F203" s="46"/>
    </row>
    <row r="204" spans="4:6" x14ac:dyDescent="0.25">
      <c r="D204" s="46"/>
      <c r="E204" s="46"/>
      <c r="F204" s="46"/>
    </row>
    <row r="205" spans="4:6" x14ac:dyDescent="0.25">
      <c r="D205" s="46"/>
      <c r="E205" s="46"/>
      <c r="F205" s="46"/>
    </row>
    <row r="206" spans="4:6" x14ac:dyDescent="0.25">
      <c r="D206" s="46"/>
      <c r="E206" s="46"/>
      <c r="F206" s="46"/>
    </row>
    <row r="207" spans="4:6" x14ac:dyDescent="0.25">
      <c r="D207" s="46"/>
      <c r="E207" s="46"/>
      <c r="F207" s="46"/>
    </row>
    <row r="208" spans="4:6" x14ac:dyDescent="0.25">
      <c r="D208" s="46"/>
      <c r="E208" s="46"/>
      <c r="F208" s="46"/>
    </row>
    <row r="209" spans="4:6" x14ac:dyDescent="0.25">
      <c r="D209" s="46"/>
      <c r="E209" s="46"/>
      <c r="F209" s="46"/>
    </row>
    <row r="210" spans="4:6" x14ac:dyDescent="0.25">
      <c r="D210" s="46"/>
      <c r="E210" s="46"/>
      <c r="F210" s="46"/>
    </row>
    <row r="211" spans="4:6" x14ac:dyDescent="0.25">
      <c r="D211" s="46"/>
      <c r="E211" s="46"/>
      <c r="F211" s="46"/>
    </row>
    <row r="212" spans="4:6" x14ac:dyDescent="0.25">
      <c r="D212" s="46"/>
      <c r="E212" s="46"/>
      <c r="F212" s="46"/>
    </row>
    <row r="213" spans="4:6" x14ac:dyDescent="0.25">
      <c r="D213" s="46"/>
      <c r="E213" s="46"/>
      <c r="F213" s="46"/>
    </row>
    <row r="214" spans="4:6" x14ac:dyDescent="0.25">
      <c r="D214" s="46"/>
      <c r="E214" s="46"/>
      <c r="F214" s="46"/>
    </row>
    <row r="215" spans="4:6" x14ac:dyDescent="0.25">
      <c r="D215" s="46"/>
      <c r="E215" s="46"/>
      <c r="F215" s="46"/>
    </row>
    <row r="216" spans="4:6" x14ac:dyDescent="0.25">
      <c r="D216" s="46"/>
      <c r="E216" s="46"/>
      <c r="F216" s="46"/>
    </row>
    <row r="217" spans="4:6" x14ac:dyDescent="0.25">
      <c r="D217" s="46"/>
      <c r="E217" s="46"/>
      <c r="F217" s="46"/>
    </row>
    <row r="218" spans="4:6" x14ac:dyDescent="0.25">
      <c r="D218" s="46"/>
      <c r="E218" s="46"/>
      <c r="F218" s="46"/>
    </row>
    <row r="219" spans="4:6" x14ac:dyDescent="0.25">
      <c r="D219" s="46"/>
      <c r="E219" s="46"/>
      <c r="F219" s="46"/>
    </row>
    <row r="220" spans="4:6" x14ac:dyDescent="0.25">
      <c r="D220" s="46"/>
      <c r="E220" s="46"/>
      <c r="F220" s="46"/>
    </row>
    <row r="221" spans="4:6" x14ac:dyDescent="0.25">
      <c r="D221" s="46"/>
      <c r="E221" s="46"/>
      <c r="F221" s="46"/>
    </row>
    <row r="222" spans="4:6" x14ac:dyDescent="0.25">
      <c r="D222" s="46"/>
      <c r="E222" s="46"/>
      <c r="F222" s="46"/>
    </row>
    <row r="223" spans="4:6" x14ac:dyDescent="0.25">
      <c r="D223" s="46"/>
      <c r="E223" s="46"/>
      <c r="F223" s="46"/>
    </row>
    <row r="224" spans="4:6" x14ac:dyDescent="0.25">
      <c r="D224" s="46"/>
      <c r="E224" s="46"/>
      <c r="F224" s="46"/>
    </row>
    <row r="225" spans="4:6" x14ac:dyDescent="0.25">
      <c r="D225" s="46"/>
      <c r="E225" s="46"/>
      <c r="F225" s="46"/>
    </row>
    <row r="226" spans="4:6" x14ac:dyDescent="0.25">
      <c r="D226" s="46"/>
      <c r="E226" s="46"/>
      <c r="F226" s="46"/>
    </row>
    <row r="227" spans="4:6" x14ac:dyDescent="0.25">
      <c r="D227" s="46"/>
      <c r="E227" s="46"/>
      <c r="F227" s="46"/>
    </row>
    <row r="228" spans="4:6" x14ac:dyDescent="0.25">
      <c r="D228" s="46"/>
      <c r="E228" s="46"/>
      <c r="F228" s="46"/>
    </row>
    <row r="229" spans="4:6" x14ac:dyDescent="0.25">
      <c r="D229" s="46"/>
      <c r="E229" s="46"/>
      <c r="F229" s="46"/>
    </row>
    <row r="230" spans="4:6" x14ac:dyDescent="0.25">
      <c r="D230" s="46"/>
      <c r="E230" s="46"/>
      <c r="F230" s="46"/>
    </row>
    <row r="231" spans="4:6" x14ac:dyDescent="0.25">
      <c r="D231" s="46"/>
      <c r="E231" s="46"/>
      <c r="F231" s="46"/>
    </row>
    <row r="232" spans="4:6" x14ac:dyDescent="0.25">
      <c r="D232" s="46"/>
      <c r="E232" s="46"/>
      <c r="F232" s="46"/>
    </row>
    <row r="233" spans="4:6" x14ac:dyDescent="0.25">
      <c r="D233" s="46"/>
      <c r="E233" s="46"/>
      <c r="F233" s="46"/>
    </row>
    <row r="234" spans="4:6" x14ac:dyDescent="0.25">
      <c r="D234" s="46"/>
      <c r="E234" s="46"/>
      <c r="F234" s="46"/>
    </row>
    <row r="235" spans="4:6" x14ac:dyDescent="0.25">
      <c r="D235" s="46"/>
      <c r="E235" s="46"/>
      <c r="F235" s="46"/>
    </row>
    <row r="236" spans="4:6" x14ac:dyDescent="0.25">
      <c r="D236" s="46"/>
      <c r="E236" s="46"/>
      <c r="F236" s="46"/>
    </row>
    <row r="237" spans="4:6" x14ac:dyDescent="0.25">
      <c r="D237" s="46"/>
      <c r="E237" s="46"/>
      <c r="F237" s="46"/>
    </row>
    <row r="238" spans="4:6" x14ac:dyDescent="0.25">
      <c r="D238" s="46"/>
      <c r="E238" s="46"/>
      <c r="F238" s="46"/>
    </row>
    <row r="239" spans="4:6" x14ac:dyDescent="0.25">
      <c r="D239" s="46"/>
      <c r="E239" s="46"/>
      <c r="F239" s="46"/>
    </row>
    <row r="240" spans="4:6" x14ac:dyDescent="0.25">
      <c r="D240" s="46"/>
      <c r="E240" s="46"/>
      <c r="F240" s="46"/>
    </row>
    <row r="241" spans="4:6" x14ac:dyDescent="0.25">
      <c r="D241" s="46"/>
      <c r="E241" s="46"/>
      <c r="F241" s="46"/>
    </row>
    <row r="242" spans="4:6" x14ac:dyDescent="0.25">
      <c r="D242" s="46"/>
      <c r="E242" s="46"/>
      <c r="F242" s="46"/>
    </row>
    <row r="243" spans="4:6" x14ac:dyDescent="0.25">
      <c r="D243" s="46"/>
      <c r="E243" s="46"/>
      <c r="F243" s="46"/>
    </row>
    <row r="244" spans="4:6" x14ac:dyDescent="0.25">
      <c r="D244" s="46"/>
      <c r="E244" s="46"/>
      <c r="F244" s="46"/>
    </row>
    <row r="245" spans="4:6" x14ac:dyDescent="0.25">
      <c r="D245" s="46"/>
      <c r="E245" s="46"/>
      <c r="F245" s="46"/>
    </row>
    <row r="246" spans="4:6" x14ac:dyDescent="0.25">
      <c r="D246" s="46"/>
      <c r="E246" s="46"/>
      <c r="F246" s="46"/>
    </row>
    <row r="247" spans="4:6" x14ac:dyDescent="0.25">
      <c r="D247" s="46"/>
      <c r="E247" s="46"/>
      <c r="F247" s="46"/>
    </row>
    <row r="248" spans="4:6" x14ac:dyDescent="0.25">
      <c r="D248" s="46"/>
      <c r="E248" s="46"/>
      <c r="F248" s="46"/>
    </row>
    <row r="249" spans="4:6" x14ac:dyDescent="0.25">
      <c r="D249" s="46"/>
      <c r="E249" s="46"/>
      <c r="F249" s="46"/>
    </row>
    <row r="250" spans="4:6" x14ac:dyDescent="0.25">
      <c r="D250" s="46"/>
      <c r="E250" s="46"/>
      <c r="F250" s="46"/>
    </row>
    <row r="251" spans="4:6" x14ac:dyDescent="0.25">
      <c r="D251" s="46"/>
      <c r="E251" s="46"/>
      <c r="F251" s="46"/>
    </row>
    <row r="252" spans="4:6" x14ac:dyDescent="0.25">
      <c r="D252" s="46"/>
      <c r="E252" s="46"/>
      <c r="F252" s="46"/>
    </row>
    <row r="253" spans="4:6" x14ac:dyDescent="0.25">
      <c r="D253" s="46"/>
      <c r="E253" s="46"/>
      <c r="F253" s="46"/>
    </row>
    <row r="254" spans="4:6" x14ac:dyDescent="0.25">
      <c r="D254" s="46"/>
      <c r="E254" s="46"/>
      <c r="F254" s="46"/>
    </row>
    <row r="255" spans="4:6" x14ac:dyDescent="0.25">
      <c r="D255" s="46"/>
      <c r="E255" s="46"/>
      <c r="F255" s="46"/>
    </row>
    <row r="256" spans="4:6" x14ac:dyDescent="0.25">
      <c r="D256" s="46"/>
      <c r="E256" s="46"/>
      <c r="F256" s="46"/>
    </row>
    <row r="257" spans="4:6" x14ac:dyDescent="0.25">
      <c r="D257" s="46"/>
      <c r="E257" s="46"/>
      <c r="F257" s="46"/>
    </row>
    <row r="258" spans="4:6" x14ac:dyDescent="0.25">
      <c r="D258" s="46"/>
      <c r="E258" s="46"/>
      <c r="F258" s="46"/>
    </row>
    <row r="259" spans="4:6" x14ac:dyDescent="0.25">
      <c r="D259" s="46"/>
      <c r="E259" s="46"/>
      <c r="F259" s="46"/>
    </row>
    <row r="260" spans="4:6" x14ac:dyDescent="0.25">
      <c r="D260" s="46"/>
      <c r="E260" s="46"/>
      <c r="F260" s="46"/>
    </row>
    <row r="261" spans="4:6" x14ac:dyDescent="0.25">
      <c r="D261" s="46"/>
      <c r="E261" s="46"/>
      <c r="F261" s="46"/>
    </row>
    <row r="262" spans="4:6" x14ac:dyDescent="0.25">
      <c r="D262" s="46"/>
      <c r="E262" s="46"/>
      <c r="F262" s="46"/>
    </row>
    <row r="263" spans="4:6" x14ac:dyDescent="0.25">
      <c r="D263" s="46"/>
      <c r="E263" s="46"/>
      <c r="F263" s="46"/>
    </row>
    <row r="264" spans="4:6" x14ac:dyDescent="0.25">
      <c r="D264" s="46"/>
      <c r="E264" s="46"/>
      <c r="F264" s="46"/>
    </row>
    <row r="265" spans="4:6" x14ac:dyDescent="0.25">
      <c r="D265" s="46"/>
      <c r="E265" s="46"/>
      <c r="F265" s="46"/>
    </row>
    <row r="266" spans="4:6" x14ac:dyDescent="0.25">
      <c r="D266" s="46"/>
      <c r="E266" s="46"/>
      <c r="F266" s="46"/>
    </row>
    <row r="267" spans="4:6" x14ac:dyDescent="0.25">
      <c r="D267" s="46"/>
      <c r="E267" s="46"/>
      <c r="F267" s="46"/>
    </row>
    <row r="268" spans="4:6" x14ac:dyDescent="0.25">
      <c r="D268" s="46"/>
      <c r="E268" s="46"/>
      <c r="F268" s="46"/>
    </row>
    <row r="269" spans="4:6" x14ac:dyDescent="0.25">
      <c r="D269" s="46"/>
      <c r="E269" s="46"/>
      <c r="F269" s="46"/>
    </row>
    <row r="270" spans="4:6" x14ac:dyDescent="0.25">
      <c r="D270" s="46"/>
      <c r="E270" s="46"/>
      <c r="F270" s="46"/>
    </row>
    <row r="271" spans="4:6" x14ac:dyDescent="0.25">
      <c r="D271" s="46"/>
      <c r="E271" s="46"/>
      <c r="F271" s="46"/>
    </row>
    <row r="272" spans="4:6" x14ac:dyDescent="0.25">
      <c r="D272" s="46"/>
      <c r="E272" s="46"/>
      <c r="F272" s="46"/>
    </row>
    <row r="273" spans="4:6" x14ac:dyDescent="0.25">
      <c r="D273" s="46"/>
      <c r="E273" s="46"/>
      <c r="F273" s="46"/>
    </row>
    <row r="274" spans="4:6" x14ac:dyDescent="0.25">
      <c r="D274" s="46"/>
      <c r="E274" s="46"/>
      <c r="F274" s="46"/>
    </row>
    <row r="275" spans="4:6" x14ac:dyDescent="0.25">
      <c r="D275" s="46"/>
      <c r="E275" s="46"/>
      <c r="F275" s="46"/>
    </row>
    <row r="276" spans="4:6" x14ac:dyDescent="0.25">
      <c r="D276" s="46"/>
      <c r="E276" s="46"/>
      <c r="F276" s="46"/>
    </row>
    <row r="277" spans="4:6" x14ac:dyDescent="0.25">
      <c r="D277" s="46"/>
      <c r="E277" s="46"/>
      <c r="F277" s="46"/>
    </row>
    <row r="278" spans="4:6" x14ac:dyDescent="0.25">
      <c r="D278" s="46"/>
      <c r="E278" s="46"/>
      <c r="F278" s="46"/>
    </row>
    <row r="279" spans="4:6" x14ac:dyDescent="0.25">
      <c r="D279" s="46"/>
      <c r="E279" s="46"/>
      <c r="F279" s="46"/>
    </row>
    <row r="280" spans="4:6" x14ac:dyDescent="0.25">
      <c r="D280" s="46"/>
      <c r="E280" s="46"/>
      <c r="F280" s="46"/>
    </row>
    <row r="281" spans="4:6" x14ac:dyDescent="0.25">
      <c r="D281" s="46"/>
      <c r="E281" s="46"/>
      <c r="F281" s="46"/>
    </row>
    <row r="282" spans="4:6" x14ac:dyDescent="0.25">
      <c r="D282" s="46"/>
      <c r="E282" s="46"/>
      <c r="F282" s="46"/>
    </row>
    <row r="283" spans="4:6" x14ac:dyDescent="0.25">
      <c r="D283" s="46"/>
      <c r="E283" s="46"/>
      <c r="F283" s="46"/>
    </row>
    <row r="284" spans="4:6" x14ac:dyDescent="0.25">
      <c r="D284" s="46"/>
      <c r="E284" s="46"/>
      <c r="F284" s="46"/>
    </row>
    <row r="285" spans="4:6" x14ac:dyDescent="0.25">
      <c r="D285" s="46"/>
      <c r="E285" s="46"/>
      <c r="F285" s="46"/>
    </row>
    <row r="286" spans="4:6" x14ac:dyDescent="0.25">
      <c r="D286" s="46"/>
      <c r="E286" s="46"/>
      <c r="F286" s="46"/>
    </row>
    <row r="287" spans="4:6" x14ac:dyDescent="0.25">
      <c r="D287" s="46"/>
      <c r="E287" s="46"/>
      <c r="F287" s="46"/>
    </row>
    <row r="288" spans="4:6" x14ac:dyDescent="0.25">
      <c r="D288" s="46"/>
      <c r="E288" s="46"/>
      <c r="F288" s="46"/>
    </row>
    <row r="289" spans="4:6" x14ac:dyDescent="0.25">
      <c r="D289" s="46"/>
      <c r="E289" s="46"/>
      <c r="F289" s="46"/>
    </row>
    <row r="290" spans="4:6" x14ac:dyDescent="0.25">
      <c r="D290" s="46"/>
      <c r="E290" s="46"/>
      <c r="F290" s="46"/>
    </row>
    <row r="291" spans="4:6" x14ac:dyDescent="0.25">
      <c r="D291" s="46"/>
      <c r="E291" s="46"/>
      <c r="F291" s="46"/>
    </row>
    <row r="292" spans="4:6" x14ac:dyDescent="0.25">
      <c r="D292" s="46"/>
      <c r="E292" s="46"/>
      <c r="F292" s="46"/>
    </row>
    <row r="293" spans="4:6" x14ac:dyDescent="0.25">
      <c r="D293" s="46"/>
      <c r="E293" s="46"/>
      <c r="F293" s="46"/>
    </row>
    <row r="294" spans="4:6" x14ac:dyDescent="0.25">
      <c r="D294" s="46"/>
      <c r="E294" s="46"/>
      <c r="F294" s="46"/>
    </row>
    <row r="295" spans="4:6" x14ac:dyDescent="0.25">
      <c r="D295" s="46"/>
      <c r="E295" s="46"/>
      <c r="F295" s="46"/>
    </row>
    <row r="296" spans="4:6" x14ac:dyDescent="0.25">
      <c r="D296" s="46"/>
      <c r="E296" s="46"/>
      <c r="F296" s="46"/>
    </row>
    <row r="297" spans="4:6" x14ac:dyDescent="0.25">
      <c r="D297" s="46"/>
      <c r="E297" s="46"/>
      <c r="F297" s="46"/>
    </row>
    <row r="298" spans="4:6" x14ac:dyDescent="0.25">
      <c r="D298" s="46"/>
      <c r="E298" s="46"/>
      <c r="F298" s="46"/>
    </row>
    <row r="299" spans="4:6" x14ac:dyDescent="0.25">
      <c r="D299" s="46"/>
      <c r="E299" s="46"/>
      <c r="F299" s="46"/>
    </row>
    <row r="300" spans="4:6" x14ac:dyDescent="0.25">
      <c r="D300" s="46"/>
      <c r="E300" s="46"/>
      <c r="F300" s="46"/>
    </row>
    <row r="301" spans="4:6" x14ac:dyDescent="0.25">
      <c r="D301" s="46"/>
      <c r="E301" s="46"/>
      <c r="F301" s="46"/>
    </row>
    <row r="302" spans="4:6" x14ac:dyDescent="0.25">
      <c r="D302" s="46"/>
      <c r="E302" s="46"/>
      <c r="F302" s="46"/>
    </row>
    <row r="303" spans="4:6" x14ac:dyDescent="0.25">
      <c r="D303" s="46"/>
      <c r="E303" s="46"/>
      <c r="F303" s="46"/>
    </row>
    <row r="304" spans="4:6" x14ac:dyDescent="0.25">
      <c r="D304" s="46"/>
      <c r="E304" s="46"/>
      <c r="F304" s="46"/>
    </row>
    <row r="305" spans="4:6" x14ac:dyDescent="0.25">
      <c r="D305" s="46"/>
      <c r="E305" s="46"/>
      <c r="F305" s="46"/>
    </row>
    <row r="306" spans="4:6" x14ac:dyDescent="0.25">
      <c r="D306" s="46"/>
      <c r="E306" s="46"/>
      <c r="F306" s="46"/>
    </row>
    <row r="307" spans="4:6" x14ac:dyDescent="0.25">
      <c r="D307" s="46"/>
      <c r="E307" s="46"/>
      <c r="F307" s="46"/>
    </row>
    <row r="308" spans="4:6" x14ac:dyDescent="0.25">
      <c r="D308" s="46"/>
      <c r="E308" s="46"/>
      <c r="F308" s="46"/>
    </row>
    <row r="309" spans="4:6" x14ac:dyDescent="0.25">
      <c r="D309" s="46"/>
      <c r="E309" s="46"/>
      <c r="F309" s="46"/>
    </row>
    <row r="310" spans="4:6" x14ac:dyDescent="0.25">
      <c r="D310" s="46"/>
      <c r="E310" s="46"/>
      <c r="F310" s="46"/>
    </row>
    <row r="311" spans="4:6" x14ac:dyDescent="0.25">
      <c r="D311" s="46"/>
      <c r="E311" s="46"/>
      <c r="F311" s="46"/>
    </row>
    <row r="312" spans="4:6" x14ac:dyDescent="0.25">
      <c r="D312" s="46"/>
      <c r="E312" s="46"/>
      <c r="F312" s="46"/>
    </row>
    <row r="313" spans="4:6" x14ac:dyDescent="0.25">
      <c r="D313" s="46"/>
      <c r="E313" s="46"/>
      <c r="F313" s="46"/>
    </row>
    <row r="314" spans="4:6" x14ac:dyDescent="0.25">
      <c r="D314" s="46"/>
      <c r="E314" s="46"/>
      <c r="F314" s="46"/>
    </row>
    <row r="315" spans="4:6" x14ac:dyDescent="0.25">
      <c r="D315" s="46"/>
      <c r="E315" s="46"/>
      <c r="F315" s="46"/>
    </row>
    <row r="316" spans="4:6" x14ac:dyDescent="0.25">
      <c r="D316" s="46"/>
      <c r="E316" s="46"/>
      <c r="F316" s="46"/>
    </row>
    <row r="317" spans="4:6" x14ac:dyDescent="0.25">
      <c r="D317" s="46"/>
      <c r="E317" s="46"/>
      <c r="F317" s="46"/>
    </row>
    <row r="318" spans="4:6" x14ac:dyDescent="0.25">
      <c r="D318" s="46"/>
      <c r="E318" s="46"/>
      <c r="F318" s="46"/>
    </row>
    <row r="319" spans="4:6" x14ac:dyDescent="0.25">
      <c r="D319" s="46"/>
      <c r="E319" s="46"/>
      <c r="F319" s="46"/>
    </row>
    <row r="320" spans="4:6" x14ac:dyDescent="0.25">
      <c r="D320" s="46"/>
      <c r="E320" s="46"/>
      <c r="F320" s="46"/>
    </row>
    <row r="321" spans="4:6" x14ac:dyDescent="0.25">
      <c r="D321" s="46"/>
      <c r="E321" s="46"/>
      <c r="F321" s="46"/>
    </row>
    <row r="322" spans="4:6" x14ac:dyDescent="0.25">
      <c r="D322" s="46"/>
      <c r="E322" s="46"/>
      <c r="F322" s="46"/>
    </row>
    <row r="323" spans="4:6" x14ac:dyDescent="0.25">
      <c r="D323" s="46"/>
      <c r="E323" s="46"/>
      <c r="F323" s="46"/>
    </row>
    <row r="324" spans="4:6" x14ac:dyDescent="0.25">
      <c r="D324" s="46"/>
      <c r="E324" s="46"/>
      <c r="F324" s="46"/>
    </row>
    <row r="325" spans="4:6" x14ac:dyDescent="0.25">
      <c r="D325" s="46"/>
      <c r="E325" s="46"/>
      <c r="F325" s="46"/>
    </row>
    <row r="326" spans="4:6" x14ac:dyDescent="0.25">
      <c r="D326" s="46"/>
      <c r="E326" s="46"/>
      <c r="F326" s="46"/>
    </row>
    <row r="327" spans="4:6" x14ac:dyDescent="0.25">
      <c r="D327" s="46"/>
      <c r="E327" s="46"/>
      <c r="F327" s="46"/>
    </row>
    <row r="328" spans="4:6" x14ac:dyDescent="0.25">
      <c r="D328" s="46"/>
      <c r="E328" s="46"/>
      <c r="F328" s="46"/>
    </row>
    <row r="329" spans="4:6" x14ac:dyDescent="0.25">
      <c r="D329" s="46"/>
      <c r="E329" s="46"/>
      <c r="F329" s="46"/>
    </row>
    <row r="330" spans="4:6" x14ac:dyDescent="0.25">
      <c r="D330" s="46"/>
      <c r="E330" s="46"/>
      <c r="F330" s="46"/>
    </row>
    <row r="331" spans="4:6" x14ac:dyDescent="0.25">
      <c r="D331" s="46"/>
      <c r="E331" s="46"/>
      <c r="F331" s="46"/>
    </row>
    <row r="332" spans="4:6" x14ac:dyDescent="0.25">
      <c r="D332" s="46"/>
      <c r="E332" s="46"/>
      <c r="F332" s="46"/>
    </row>
    <row r="333" spans="4:6" x14ac:dyDescent="0.25">
      <c r="D333" s="46"/>
      <c r="E333" s="46"/>
      <c r="F333" s="46"/>
    </row>
    <row r="334" spans="4:6" x14ac:dyDescent="0.25">
      <c r="D334" s="46"/>
      <c r="E334" s="46"/>
      <c r="F334" s="46"/>
    </row>
    <row r="335" spans="4:6" x14ac:dyDescent="0.25">
      <c r="D335" s="46"/>
      <c r="E335" s="46"/>
      <c r="F335" s="46"/>
    </row>
    <row r="336" spans="4:6" x14ac:dyDescent="0.25">
      <c r="D336" s="46"/>
      <c r="E336" s="46"/>
      <c r="F336" s="46"/>
    </row>
    <row r="337" spans="4:6" x14ac:dyDescent="0.25">
      <c r="D337" s="46"/>
      <c r="E337" s="46"/>
      <c r="F337" s="46"/>
    </row>
    <row r="338" spans="4:6" x14ac:dyDescent="0.25">
      <c r="D338" s="46"/>
      <c r="E338" s="46"/>
      <c r="F338" s="46"/>
    </row>
    <row r="339" spans="4:6" x14ac:dyDescent="0.25">
      <c r="D339" s="46"/>
      <c r="E339" s="46"/>
      <c r="F339" s="46"/>
    </row>
    <row r="340" spans="4:6" x14ac:dyDescent="0.25">
      <c r="D340" s="46"/>
      <c r="E340" s="46"/>
      <c r="F340" s="46"/>
    </row>
    <row r="341" spans="4:6" x14ac:dyDescent="0.25">
      <c r="D341" s="46"/>
      <c r="E341" s="46"/>
      <c r="F341" s="46"/>
    </row>
    <row r="342" spans="4:6" x14ac:dyDescent="0.25">
      <c r="D342" s="46"/>
      <c r="E342" s="46"/>
      <c r="F342" s="46"/>
    </row>
    <row r="343" spans="4:6" x14ac:dyDescent="0.25">
      <c r="D343" s="46"/>
      <c r="E343" s="46"/>
      <c r="F343" s="46"/>
    </row>
    <row r="344" spans="4:6" x14ac:dyDescent="0.25">
      <c r="D344" s="46"/>
      <c r="E344" s="46"/>
      <c r="F344" s="46"/>
    </row>
    <row r="345" spans="4:6" x14ac:dyDescent="0.25">
      <c r="D345" s="46"/>
      <c r="E345" s="46"/>
      <c r="F345" s="46"/>
    </row>
    <row r="346" spans="4:6" x14ac:dyDescent="0.25">
      <c r="D346" s="46"/>
      <c r="E346" s="46"/>
      <c r="F346" s="46"/>
    </row>
    <row r="347" spans="4:6" x14ac:dyDescent="0.25">
      <c r="D347" s="46"/>
      <c r="E347" s="46"/>
      <c r="F347" s="46"/>
    </row>
    <row r="348" spans="4:6" x14ac:dyDescent="0.25">
      <c r="D348" s="46"/>
      <c r="E348" s="46"/>
      <c r="F348" s="46"/>
    </row>
    <row r="349" spans="4:6" x14ac:dyDescent="0.25">
      <c r="D349" s="46"/>
      <c r="E349" s="46"/>
      <c r="F349" s="46"/>
    </row>
    <row r="350" spans="4:6" x14ac:dyDescent="0.25">
      <c r="D350" s="46"/>
      <c r="E350" s="46"/>
      <c r="F350" s="46"/>
    </row>
    <row r="351" spans="4:6" x14ac:dyDescent="0.25">
      <c r="D351" s="46"/>
      <c r="E351" s="46"/>
      <c r="F351" s="46"/>
    </row>
    <row r="352" spans="4:6" x14ac:dyDescent="0.25">
      <c r="D352" s="46"/>
      <c r="E352" s="46"/>
      <c r="F352" s="46"/>
    </row>
    <row r="353" spans="4:6" x14ac:dyDescent="0.25">
      <c r="D353" s="46"/>
      <c r="E353" s="46"/>
      <c r="F353" s="46"/>
    </row>
    <row r="354" spans="4:6" x14ac:dyDescent="0.25">
      <c r="D354" s="46"/>
      <c r="E354" s="46"/>
      <c r="F354" s="46"/>
    </row>
    <row r="355" spans="4:6" x14ac:dyDescent="0.25">
      <c r="D355" s="46"/>
      <c r="E355" s="46"/>
      <c r="F355" s="46"/>
    </row>
    <row r="356" spans="4:6" x14ac:dyDescent="0.25">
      <c r="D356" s="46"/>
      <c r="E356" s="46"/>
      <c r="F356" s="46"/>
    </row>
    <row r="357" spans="4:6" x14ac:dyDescent="0.25">
      <c r="D357" s="46"/>
      <c r="E357" s="46"/>
      <c r="F357" s="46"/>
    </row>
    <row r="358" spans="4:6" x14ac:dyDescent="0.25">
      <c r="D358" s="46"/>
      <c r="E358" s="46"/>
      <c r="F358" s="46"/>
    </row>
    <row r="359" spans="4:6" x14ac:dyDescent="0.25">
      <c r="D359" s="46"/>
      <c r="E359" s="46"/>
      <c r="F359" s="46"/>
    </row>
    <row r="360" spans="4:6" x14ac:dyDescent="0.25">
      <c r="D360" s="46"/>
      <c r="E360" s="46"/>
      <c r="F360" s="46"/>
    </row>
    <row r="361" spans="4:6" x14ac:dyDescent="0.25">
      <c r="D361" s="46"/>
      <c r="E361" s="46"/>
      <c r="F361" s="46"/>
    </row>
    <row r="362" spans="4:6" x14ac:dyDescent="0.25">
      <c r="D362" s="46"/>
      <c r="E362" s="46"/>
      <c r="F362" s="46"/>
    </row>
    <row r="363" spans="4:6" x14ac:dyDescent="0.25">
      <c r="D363" s="46"/>
      <c r="E363" s="46"/>
      <c r="F363" s="46"/>
    </row>
    <row r="364" spans="4:6" x14ac:dyDescent="0.25">
      <c r="D364" s="46"/>
      <c r="E364" s="46"/>
      <c r="F364" s="46"/>
    </row>
    <row r="365" spans="4:6" x14ac:dyDescent="0.25">
      <c r="D365" s="46"/>
      <c r="E365" s="46"/>
      <c r="F365" s="46"/>
    </row>
    <row r="366" spans="4:6" x14ac:dyDescent="0.25">
      <c r="D366" s="46"/>
      <c r="E366" s="46"/>
      <c r="F366" s="46"/>
    </row>
    <row r="367" spans="4:6" x14ac:dyDescent="0.25">
      <c r="D367" s="46"/>
      <c r="E367" s="46"/>
      <c r="F367" s="46"/>
    </row>
    <row r="368" spans="4:6" x14ac:dyDescent="0.25">
      <c r="D368" s="46"/>
      <c r="E368" s="46"/>
      <c r="F368" s="46"/>
    </row>
    <row r="369" spans="4:6" x14ac:dyDescent="0.25">
      <c r="D369" s="46"/>
      <c r="E369" s="46"/>
      <c r="F369" s="46"/>
    </row>
    <row r="370" spans="4:6" x14ac:dyDescent="0.25">
      <c r="D370" s="46"/>
      <c r="E370" s="46"/>
      <c r="F370" s="46"/>
    </row>
    <row r="371" spans="4:6" x14ac:dyDescent="0.25">
      <c r="D371" s="46"/>
      <c r="E371" s="46"/>
      <c r="F371" s="46"/>
    </row>
    <row r="372" spans="4:6" x14ac:dyDescent="0.25">
      <c r="D372" s="46"/>
      <c r="E372" s="46"/>
      <c r="F372" s="46"/>
    </row>
    <row r="373" spans="4:6" x14ac:dyDescent="0.25">
      <c r="D373" s="46"/>
      <c r="E373" s="46"/>
      <c r="F373" s="46"/>
    </row>
    <row r="374" spans="4:6" x14ac:dyDescent="0.25">
      <c r="D374" s="46"/>
      <c r="E374" s="46"/>
      <c r="F374" s="46"/>
    </row>
    <row r="375" spans="4:6" x14ac:dyDescent="0.25">
      <c r="D375" s="46"/>
      <c r="E375" s="46"/>
      <c r="F375" s="46"/>
    </row>
    <row r="376" spans="4:6" x14ac:dyDescent="0.25">
      <c r="D376" s="46"/>
      <c r="E376" s="46"/>
      <c r="F376" s="46"/>
    </row>
    <row r="377" spans="4:6" x14ac:dyDescent="0.25">
      <c r="D377" s="46"/>
      <c r="E377" s="46"/>
      <c r="F377" s="46"/>
    </row>
    <row r="378" spans="4:6" x14ac:dyDescent="0.25">
      <c r="D378" s="46"/>
      <c r="E378" s="46"/>
      <c r="F378" s="46"/>
    </row>
    <row r="379" spans="4:6" x14ac:dyDescent="0.25">
      <c r="D379" s="46"/>
      <c r="E379" s="46"/>
      <c r="F379" s="46"/>
    </row>
    <row r="380" spans="4:6" x14ac:dyDescent="0.25">
      <c r="D380" s="46"/>
      <c r="E380" s="46"/>
      <c r="F380" s="46"/>
    </row>
    <row r="381" spans="4:6" x14ac:dyDescent="0.25">
      <c r="D381" s="46"/>
      <c r="E381" s="46"/>
      <c r="F381" s="46"/>
    </row>
    <row r="382" spans="4:6" x14ac:dyDescent="0.25">
      <c r="D382" s="46"/>
      <c r="E382" s="46"/>
      <c r="F382" s="46"/>
    </row>
    <row r="383" spans="4:6" x14ac:dyDescent="0.25">
      <c r="D383" s="46"/>
      <c r="E383" s="46"/>
      <c r="F383" s="46"/>
    </row>
    <row r="384" spans="4:6" x14ac:dyDescent="0.25">
      <c r="D384" s="46"/>
      <c r="E384" s="46"/>
      <c r="F384" s="46"/>
    </row>
    <row r="385" spans="4:6" x14ac:dyDescent="0.25">
      <c r="D385" s="46"/>
      <c r="E385" s="46"/>
      <c r="F385" s="46"/>
    </row>
    <row r="386" spans="4:6" x14ac:dyDescent="0.25">
      <c r="D386" s="46"/>
      <c r="E386" s="46"/>
      <c r="F386" s="46"/>
    </row>
    <row r="387" spans="4:6" x14ac:dyDescent="0.25">
      <c r="D387" s="46"/>
      <c r="E387" s="46"/>
      <c r="F387" s="46"/>
    </row>
    <row r="388" spans="4:6" x14ac:dyDescent="0.25">
      <c r="D388" s="46"/>
      <c r="E388" s="46"/>
      <c r="F388" s="46"/>
    </row>
    <row r="389" spans="4:6" x14ac:dyDescent="0.25">
      <c r="D389" s="46"/>
      <c r="E389" s="46"/>
      <c r="F389" s="46"/>
    </row>
    <row r="390" spans="4:6" x14ac:dyDescent="0.25">
      <c r="D390" s="46"/>
      <c r="E390" s="46"/>
      <c r="F390" s="46"/>
    </row>
    <row r="391" spans="4:6" x14ac:dyDescent="0.25">
      <c r="D391" s="46"/>
      <c r="E391" s="46"/>
      <c r="F391" s="46"/>
    </row>
    <row r="392" spans="4:6" x14ac:dyDescent="0.25">
      <c r="D392" s="46"/>
      <c r="E392" s="46"/>
      <c r="F392" s="46"/>
    </row>
    <row r="393" spans="4:6" x14ac:dyDescent="0.25">
      <c r="D393" s="46"/>
      <c r="E393" s="46"/>
      <c r="F393" s="46"/>
    </row>
    <row r="394" spans="4:6" x14ac:dyDescent="0.25">
      <c r="D394" s="46"/>
      <c r="E394" s="46"/>
      <c r="F394" s="46"/>
    </row>
    <row r="395" spans="4:6" x14ac:dyDescent="0.25">
      <c r="D395" s="46"/>
      <c r="E395" s="46"/>
      <c r="F395" s="46"/>
    </row>
    <row r="396" spans="4:6" x14ac:dyDescent="0.25">
      <c r="D396" s="46"/>
      <c r="E396" s="46"/>
      <c r="F396" s="46"/>
    </row>
    <row r="397" spans="4:6" x14ac:dyDescent="0.25">
      <c r="D397" s="46"/>
      <c r="E397" s="46"/>
      <c r="F397" s="46"/>
    </row>
    <row r="398" spans="4:6" x14ac:dyDescent="0.25">
      <c r="D398" s="46"/>
      <c r="E398" s="46"/>
      <c r="F398" s="46"/>
    </row>
    <row r="399" spans="4:6" x14ac:dyDescent="0.25">
      <c r="D399" s="46"/>
      <c r="E399" s="46"/>
      <c r="F399" s="46"/>
    </row>
    <row r="400" spans="4:6" x14ac:dyDescent="0.25">
      <c r="D400" s="46"/>
      <c r="E400" s="46"/>
      <c r="F400" s="46"/>
    </row>
    <row r="401" spans="4:6" x14ac:dyDescent="0.25">
      <c r="D401" s="46"/>
      <c r="E401" s="46"/>
      <c r="F401" s="46"/>
    </row>
    <row r="402" spans="4:6" x14ac:dyDescent="0.25">
      <c r="D402" s="46"/>
      <c r="E402" s="46"/>
      <c r="F402" s="46"/>
    </row>
    <row r="403" spans="4:6" x14ac:dyDescent="0.25">
      <c r="D403" s="46"/>
      <c r="E403" s="46"/>
      <c r="F403" s="46"/>
    </row>
    <row r="404" spans="4:6" x14ac:dyDescent="0.25">
      <c r="D404" s="46"/>
      <c r="E404" s="46"/>
      <c r="F404" s="46"/>
    </row>
    <row r="405" spans="4:6" x14ac:dyDescent="0.25">
      <c r="D405" s="46"/>
      <c r="E405" s="46"/>
      <c r="F405" s="46"/>
    </row>
    <row r="406" spans="4:6" x14ac:dyDescent="0.25">
      <c r="D406" s="46"/>
      <c r="E406" s="46"/>
      <c r="F406" s="46"/>
    </row>
    <row r="407" spans="4:6" x14ac:dyDescent="0.25">
      <c r="D407" s="46"/>
      <c r="E407" s="46"/>
      <c r="F407" s="46"/>
    </row>
    <row r="408" spans="4:6" x14ac:dyDescent="0.25">
      <c r="D408" s="46"/>
      <c r="E408" s="46"/>
      <c r="F408" s="46"/>
    </row>
    <row r="409" spans="4:6" x14ac:dyDescent="0.25">
      <c r="D409" s="46"/>
      <c r="E409" s="46"/>
      <c r="F409" s="46"/>
    </row>
    <row r="410" spans="4:6" x14ac:dyDescent="0.25">
      <c r="D410" s="46"/>
      <c r="E410" s="46"/>
      <c r="F410" s="46"/>
    </row>
    <row r="411" spans="4:6" x14ac:dyDescent="0.25">
      <c r="D411" s="46"/>
      <c r="E411" s="46"/>
      <c r="F411" s="46"/>
    </row>
    <row r="412" spans="4:6" x14ac:dyDescent="0.25">
      <c r="D412" s="46"/>
      <c r="E412" s="46"/>
      <c r="F412" s="46"/>
    </row>
    <row r="413" spans="4:6" x14ac:dyDescent="0.25">
      <c r="D413" s="46"/>
      <c r="E413" s="46"/>
      <c r="F413" s="46"/>
    </row>
    <row r="414" spans="4:6" x14ac:dyDescent="0.25">
      <c r="D414" s="46"/>
      <c r="E414" s="46"/>
      <c r="F414" s="46"/>
    </row>
    <row r="415" spans="4:6" x14ac:dyDescent="0.25">
      <c r="D415" s="46"/>
      <c r="E415" s="46"/>
      <c r="F415" s="46"/>
    </row>
    <row r="416" spans="4:6" x14ac:dyDescent="0.25">
      <c r="D416" s="46"/>
      <c r="E416" s="46"/>
      <c r="F416" s="46"/>
    </row>
    <row r="417" spans="4:6" x14ac:dyDescent="0.25">
      <c r="D417" s="46"/>
      <c r="E417" s="46"/>
      <c r="F417" s="46"/>
    </row>
    <row r="418" spans="4:6" x14ac:dyDescent="0.25">
      <c r="D418" s="46"/>
      <c r="E418" s="46"/>
      <c r="F418" s="46"/>
    </row>
    <row r="419" spans="4:6" x14ac:dyDescent="0.25">
      <c r="D419" s="46"/>
      <c r="E419" s="46"/>
      <c r="F419" s="46"/>
    </row>
    <row r="420" spans="4:6" x14ac:dyDescent="0.25">
      <c r="D420" s="46"/>
      <c r="E420" s="46"/>
      <c r="F420" s="46"/>
    </row>
    <row r="421" spans="4:6" x14ac:dyDescent="0.25">
      <c r="D421" s="46"/>
      <c r="E421" s="46"/>
      <c r="F421" s="46"/>
    </row>
    <row r="422" spans="4:6" x14ac:dyDescent="0.25">
      <c r="D422" s="46"/>
      <c r="E422" s="46"/>
      <c r="F422" s="46"/>
    </row>
    <row r="423" spans="4:6" x14ac:dyDescent="0.25">
      <c r="D423" s="46"/>
      <c r="E423" s="46"/>
      <c r="F423" s="46"/>
    </row>
    <row r="424" spans="4:6" x14ac:dyDescent="0.25">
      <c r="D424" s="46"/>
      <c r="E424" s="46"/>
      <c r="F424" s="46"/>
    </row>
    <row r="425" spans="4:6" x14ac:dyDescent="0.25">
      <c r="D425" s="46"/>
      <c r="E425" s="46"/>
      <c r="F425" s="46"/>
    </row>
    <row r="426" spans="4:6" x14ac:dyDescent="0.25">
      <c r="D426" s="46"/>
      <c r="E426" s="46"/>
      <c r="F426" s="46"/>
    </row>
    <row r="427" spans="4:6" x14ac:dyDescent="0.25">
      <c r="D427" s="46"/>
      <c r="E427" s="46"/>
      <c r="F427" s="46"/>
    </row>
    <row r="428" spans="4:6" x14ac:dyDescent="0.25">
      <c r="D428" s="46"/>
      <c r="E428" s="46"/>
      <c r="F428" s="46"/>
    </row>
    <row r="429" spans="4:6" x14ac:dyDescent="0.25">
      <c r="D429" s="46"/>
      <c r="E429" s="46"/>
      <c r="F429" s="46"/>
    </row>
    <row r="430" spans="4:6" x14ac:dyDescent="0.25">
      <c r="D430" s="46"/>
      <c r="E430" s="46"/>
      <c r="F430" s="46"/>
    </row>
    <row r="431" spans="4:6" x14ac:dyDescent="0.25">
      <c r="D431" s="46"/>
      <c r="E431" s="46"/>
      <c r="F431" s="46"/>
    </row>
    <row r="432" spans="4:6" x14ac:dyDescent="0.25">
      <c r="D432" s="46"/>
      <c r="E432" s="46"/>
      <c r="F432" s="46"/>
    </row>
    <row r="433" spans="4:6" x14ac:dyDescent="0.25">
      <c r="D433" s="46"/>
      <c r="E433" s="46"/>
      <c r="F433" s="46"/>
    </row>
    <row r="434" spans="4:6" x14ac:dyDescent="0.25">
      <c r="D434" s="46"/>
      <c r="E434" s="46"/>
      <c r="F434" s="46"/>
    </row>
    <row r="435" spans="4:6" x14ac:dyDescent="0.25">
      <c r="D435" s="46"/>
      <c r="E435" s="46"/>
      <c r="F435" s="46"/>
    </row>
    <row r="436" spans="4:6" x14ac:dyDescent="0.25">
      <c r="D436" s="46"/>
      <c r="E436" s="46"/>
      <c r="F436" s="46"/>
    </row>
    <row r="437" spans="4:6" x14ac:dyDescent="0.25">
      <c r="D437" s="46"/>
      <c r="E437" s="46"/>
      <c r="F437" s="46"/>
    </row>
    <row r="438" spans="4:6" x14ac:dyDescent="0.25">
      <c r="D438" s="46"/>
      <c r="E438" s="46"/>
      <c r="F438" s="46"/>
    </row>
    <row r="439" spans="4:6" x14ac:dyDescent="0.25">
      <c r="D439" s="46"/>
      <c r="E439" s="46"/>
      <c r="F439" s="46"/>
    </row>
    <row r="440" spans="4:6" x14ac:dyDescent="0.25">
      <c r="D440" s="46"/>
      <c r="E440" s="46"/>
      <c r="F440" s="46"/>
    </row>
    <row r="441" spans="4:6" x14ac:dyDescent="0.25">
      <c r="D441" s="46"/>
      <c r="E441" s="46"/>
      <c r="F441" s="46"/>
    </row>
    <row r="442" spans="4:6" x14ac:dyDescent="0.25">
      <c r="D442" s="46"/>
      <c r="E442" s="46"/>
      <c r="F442" s="46"/>
    </row>
    <row r="443" spans="4:6" x14ac:dyDescent="0.25">
      <c r="D443" s="46"/>
      <c r="E443" s="46"/>
      <c r="F443" s="46"/>
    </row>
    <row r="444" spans="4:6" x14ac:dyDescent="0.25">
      <c r="D444" s="46"/>
      <c r="E444" s="46"/>
      <c r="F444" s="46"/>
    </row>
    <row r="445" spans="4:6" x14ac:dyDescent="0.25">
      <c r="D445" s="46"/>
      <c r="E445" s="46"/>
      <c r="F445" s="46"/>
    </row>
    <row r="446" spans="4:6" x14ac:dyDescent="0.25">
      <c r="D446" s="46"/>
      <c r="E446" s="46"/>
      <c r="F446" s="46"/>
    </row>
    <row r="447" spans="4:6" x14ac:dyDescent="0.25">
      <c r="D447" s="46"/>
      <c r="E447" s="46"/>
      <c r="F447" s="46"/>
    </row>
    <row r="448" spans="4:6" x14ac:dyDescent="0.25">
      <c r="D448" s="46"/>
      <c r="E448" s="46"/>
      <c r="F448" s="46"/>
    </row>
    <row r="449" spans="4:6" x14ac:dyDescent="0.25">
      <c r="D449" s="46"/>
      <c r="E449" s="46"/>
      <c r="F449" s="46"/>
    </row>
    <row r="450" spans="4:6" x14ac:dyDescent="0.25">
      <c r="D450" s="46"/>
      <c r="E450" s="46"/>
      <c r="F450" s="46"/>
    </row>
    <row r="451" spans="4:6" x14ac:dyDescent="0.25">
      <c r="D451" s="46"/>
      <c r="E451" s="46"/>
      <c r="F451" s="46"/>
    </row>
    <row r="452" spans="4:6" x14ac:dyDescent="0.25">
      <c r="D452" s="46"/>
      <c r="E452" s="46"/>
      <c r="F452" s="46"/>
    </row>
    <row r="453" spans="4:6" x14ac:dyDescent="0.25">
      <c r="D453" s="46"/>
      <c r="E453" s="46"/>
      <c r="F453" s="46"/>
    </row>
    <row r="454" spans="4:6" x14ac:dyDescent="0.25">
      <c r="D454" s="46"/>
      <c r="E454" s="46"/>
      <c r="F454" s="46"/>
    </row>
    <row r="455" spans="4:6" x14ac:dyDescent="0.25">
      <c r="D455" s="46"/>
      <c r="E455" s="46"/>
      <c r="F455" s="46"/>
    </row>
    <row r="456" spans="4:6" x14ac:dyDescent="0.25">
      <c r="D456" s="46"/>
      <c r="E456" s="46"/>
      <c r="F456" s="46"/>
    </row>
    <row r="457" spans="4:6" x14ac:dyDescent="0.25">
      <c r="D457" s="46"/>
      <c r="E457" s="46"/>
      <c r="F457" s="46"/>
    </row>
    <row r="458" spans="4:6" x14ac:dyDescent="0.25">
      <c r="D458" s="46"/>
      <c r="E458" s="46"/>
      <c r="F458" s="46"/>
    </row>
    <row r="459" spans="4:6" x14ac:dyDescent="0.25">
      <c r="D459" s="46"/>
      <c r="E459" s="46"/>
      <c r="F459" s="46"/>
    </row>
    <row r="460" spans="4:6" x14ac:dyDescent="0.25">
      <c r="D460" s="46"/>
      <c r="E460" s="46"/>
      <c r="F460" s="46"/>
    </row>
    <row r="461" spans="4:6" x14ac:dyDescent="0.25">
      <c r="D461" s="46"/>
      <c r="E461" s="46"/>
      <c r="F461" s="46"/>
    </row>
    <row r="462" spans="4:6" x14ac:dyDescent="0.25">
      <c r="D462" s="46"/>
      <c r="E462" s="46"/>
      <c r="F462" s="46"/>
    </row>
    <row r="463" spans="4:6" x14ac:dyDescent="0.25">
      <c r="D463" s="46"/>
      <c r="E463" s="46"/>
      <c r="F463" s="46"/>
    </row>
    <row r="464" spans="4:6" x14ac:dyDescent="0.25">
      <c r="D464" s="46"/>
      <c r="E464" s="46"/>
      <c r="F464" s="46"/>
    </row>
    <row r="465" spans="4:6" x14ac:dyDescent="0.25">
      <c r="D465" s="46"/>
      <c r="E465" s="46"/>
      <c r="F465" s="46"/>
    </row>
    <row r="466" spans="4:6" x14ac:dyDescent="0.25">
      <c r="D466" s="46"/>
      <c r="E466" s="46"/>
      <c r="F466" s="46"/>
    </row>
    <row r="467" spans="4:6" x14ac:dyDescent="0.25">
      <c r="D467" s="46"/>
      <c r="E467" s="46"/>
      <c r="F467" s="46"/>
    </row>
    <row r="468" spans="4:6" x14ac:dyDescent="0.25">
      <c r="D468" s="46"/>
      <c r="E468" s="46"/>
      <c r="F468" s="46"/>
    </row>
    <row r="469" spans="4:6" x14ac:dyDescent="0.25">
      <c r="D469" s="46"/>
      <c r="E469" s="46"/>
      <c r="F469" s="46"/>
    </row>
    <row r="470" spans="4:6" x14ac:dyDescent="0.25">
      <c r="D470" s="46"/>
      <c r="E470" s="46"/>
      <c r="F470" s="46"/>
    </row>
    <row r="471" spans="4:6" x14ac:dyDescent="0.25">
      <c r="D471" s="46"/>
      <c r="E471" s="46"/>
      <c r="F471" s="46"/>
    </row>
    <row r="472" spans="4:6" x14ac:dyDescent="0.25">
      <c r="D472" s="46"/>
      <c r="E472" s="46"/>
      <c r="F472" s="46"/>
    </row>
    <row r="473" spans="4:6" x14ac:dyDescent="0.25">
      <c r="D473" s="46"/>
      <c r="E473" s="46"/>
      <c r="F473" s="46"/>
    </row>
    <row r="474" spans="4:6" x14ac:dyDescent="0.25">
      <c r="D474" s="46"/>
      <c r="E474" s="46"/>
      <c r="F474" s="46"/>
    </row>
    <row r="475" spans="4:6" x14ac:dyDescent="0.25">
      <c r="D475" s="46"/>
      <c r="E475" s="46"/>
      <c r="F475" s="46"/>
    </row>
    <row r="476" spans="4:6" x14ac:dyDescent="0.25">
      <c r="D476" s="46"/>
      <c r="E476" s="46"/>
      <c r="F476" s="46"/>
    </row>
    <row r="477" spans="4:6" x14ac:dyDescent="0.25">
      <c r="D477" s="46"/>
      <c r="E477" s="46"/>
      <c r="F477" s="46"/>
    </row>
    <row r="478" spans="4:6" x14ac:dyDescent="0.25">
      <c r="D478" s="46"/>
      <c r="E478" s="46"/>
      <c r="F478" s="46"/>
    </row>
    <row r="479" spans="4:6" x14ac:dyDescent="0.25">
      <c r="D479" s="46"/>
      <c r="E479" s="46"/>
      <c r="F479" s="46"/>
    </row>
    <row r="480" spans="4:6" x14ac:dyDescent="0.25">
      <c r="D480" s="46"/>
      <c r="E480" s="46"/>
      <c r="F480" s="46"/>
    </row>
    <row r="481" spans="4:6" x14ac:dyDescent="0.25">
      <c r="D481" s="46"/>
      <c r="E481" s="46"/>
      <c r="F481" s="46"/>
    </row>
    <row r="482" spans="4:6" x14ac:dyDescent="0.25">
      <c r="D482" s="46"/>
      <c r="E482" s="46"/>
      <c r="F482" s="46"/>
    </row>
    <row r="483" spans="4:6" x14ac:dyDescent="0.25">
      <c r="D483" s="46"/>
      <c r="E483" s="46"/>
      <c r="F483" s="46"/>
    </row>
    <row r="484" spans="4:6" x14ac:dyDescent="0.25">
      <c r="D484" s="46"/>
      <c r="E484" s="46"/>
      <c r="F484" s="46"/>
    </row>
    <row r="485" spans="4:6" x14ac:dyDescent="0.25">
      <c r="D485" s="46"/>
      <c r="E485" s="46"/>
      <c r="F485" s="46"/>
    </row>
    <row r="486" spans="4:6" x14ac:dyDescent="0.25">
      <c r="D486" s="46"/>
      <c r="E486" s="46"/>
      <c r="F486" s="46"/>
    </row>
    <row r="487" spans="4:6" x14ac:dyDescent="0.25">
      <c r="D487" s="46"/>
      <c r="E487" s="46"/>
      <c r="F487" s="46"/>
    </row>
    <row r="488" spans="4:6" x14ac:dyDescent="0.25">
      <c r="D488" s="46"/>
      <c r="E488" s="46"/>
      <c r="F488" s="46"/>
    </row>
    <row r="489" spans="4:6" x14ac:dyDescent="0.25">
      <c r="D489" s="46"/>
      <c r="E489" s="46"/>
      <c r="F489" s="46"/>
    </row>
    <row r="490" spans="4:6" x14ac:dyDescent="0.25">
      <c r="D490" s="46"/>
      <c r="E490" s="46"/>
      <c r="F490" s="46"/>
    </row>
    <row r="491" spans="4:6" x14ac:dyDescent="0.25">
      <c r="D491" s="46"/>
      <c r="E491" s="46"/>
      <c r="F491" s="46"/>
    </row>
    <row r="492" spans="4:6" x14ac:dyDescent="0.25">
      <c r="D492" s="46"/>
      <c r="E492" s="46"/>
      <c r="F492" s="46"/>
    </row>
    <row r="493" spans="4:6" x14ac:dyDescent="0.25">
      <c r="D493" s="46"/>
      <c r="E493" s="46"/>
      <c r="F493" s="46"/>
    </row>
    <row r="494" spans="4:6" x14ac:dyDescent="0.25">
      <c r="D494" s="46"/>
      <c r="E494" s="46"/>
      <c r="F494" s="46"/>
    </row>
    <row r="495" spans="4:6" x14ac:dyDescent="0.25">
      <c r="D495" s="46"/>
      <c r="E495" s="46"/>
      <c r="F495" s="46"/>
    </row>
    <row r="496" spans="4:6" x14ac:dyDescent="0.25">
      <c r="D496" s="46"/>
      <c r="E496" s="46"/>
      <c r="F496" s="46"/>
    </row>
    <row r="497" spans="4:6" x14ac:dyDescent="0.25">
      <c r="D497" s="46"/>
      <c r="E497" s="46"/>
      <c r="F497" s="46"/>
    </row>
    <row r="498" spans="4:6" x14ac:dyDescent="0.25">
      <c r="D498" s="46"/>
      <c r="E498" s="46"/>
      <c r="F498" s="46"/>
    </row>
    <row r="499" spans="4:6" x14ac:dyDescent="0.25">
      <c r="D499" s="46"/>
      <c r="E499" s="46"/>
      <c r="F499" s="46"/>
    </row>
    <row r="500" spans="4:6" x14ac:dyDescent="0.25">
      <c r="D500" s="46"/>
      <c r="E500" s="46"/>
      <c r="F500" s="46"/>
    </row>
    <row r="501" spans="4:6" x14ac:dyDescent="0.25">
      <c r="D501" s="46"/>
      <c r="E501" s="46"/>
      <c r="F501" s="46"/>
    </row>
    <row r="502" spans="4:6" x14ac:dyDescent="0.25">
      <c r="D502" s="46"/>
      <c r="E502" s="46"/>
      <c r="F502" s="46"/>
    </row>
    <row r="503" spans="4:6" x14ac:dyDescent="0.25">
      <c r="D503" s="46"/>
      <c r="E503" s="46"/>
      <c r="F503" s="46"/>
    </row>
    <row r="504" spans="4:6" x14ac:dyDescent="0.25">
      <c r="D504" s="46"/>
      <c r="E504" s="46"/>
      <c r="F504" s="46"/>
    </row>
    <row r="505" spans="4:6" x14ac:dyDescent="0.25">
      <c r="D505" s="46"/>
      <c r="E505" s="46"/>
      <c r="F505" s="46"/>
    </row>
    <row r="506" spans="4:6" x14ac:dyDescent="0.25">
      <c r="D506" s="46"/>
      <c r="E506" s="46"/>
      <c r="F506" s="46"/>
    </row>
    <row r="507" spans="4:6" x14ac:dyDescent="0.25">
      <c r="D507" s="46"/>
      <c r="E507" s="46"/>
      <c r="F507" s="46"/>
    </row>
    <row r="508" spans="4:6" x14ac:dyDescent="0.25">
      <c r="D508" s="46"/>
      <c r="E508" s="46"/>
      <c r="F508" s="46"/>
    </row>
    <row r="509" spans="4:6" x14ac:dyDescent="0.25">
      <c r="D509" s="46"/>
      <c r="E509" s="46"/>
      <c r="F509" s="46"/>
    </row>
    <row r="510" spans="4:6" x14ac:dyDescent="0.25">
      <c r="D510" s="46"/>
      <c r="E510" s="46"/>
      <c r="F510" s="46"/>
    </row>
    <row r="511" spans="4:6" x14ac:dyDescent="0.25">
      <c r="D511" s="46"/>
      <c r="E511" s="46"/>
      <c r="F511" s="46"/>
    </row>
    <row r="512" spans="4:6" x14ac:dyDescent="0.25">
      <c r="D512" s="46"/>
      <c r="E512" s="46"/>
      <c r="F512" s="46"/>
    </row>
    <row r="513" spans="4:6" x14ac:dyDescent="0.25">
      <c r="D513" s="46"/>
      <c r="E513" s="46"/>
      <c r="F513" s="46"/>
    </row>
    <row r="514" spans="4:6" x14ac:dyDescent="0.25">
      <c r="D514" s="46"/>
      <c r="E514" s="46"/>
      <c r="F514" s="46"/>
    </row>
    <row r="515" spans="4:6" x14ac:dyDescent="0.25">
      <c r="D515" s="46"/>
      <c r="E515" s="46"/>
      <c r="F515" s="46"/>
    </row>
    <row r="516" spans="4:6" x14ac:dyDescent="0.25">
      <c r="D516" s="46"/>
      <c r="E516" s="46"/>
      <c r="F516" s="46"/>
    </row>
    <row r="517" spans="4:6" x14ac:dyDescent="0.25">
      <c r="D517" s="46"/>
      <c r="E517" s="46"/>
      <c r="F517" s="46"/>
    </row>
    <row r="518" spans="4:6" x14ac:dyDescent="0.25">
      <c r="D518" s="46"/>
      <c r="E518" s="46"/>
      <c r="F518" s="46"/>
    </row>
    <row r="519" spans="4:6" x14ac:dyDescent="0.25">
      <c r="D519" s="46"/>
      <c r="E519" s="46"/>
      <c r="F519" s="46"/>
    </row>
    <row r="520" spans="4:6" x14ac:dyDescent="0.25">
      <c r="D520" s="46"/>
      <c r="E520" s="46"/>
      <c r="F520" s="46"/>
    </row>
    <row r="521" spans="4:6" x14ac:dyDescent="0.25">
      <c r="D521" s="46"/>
      <c r="E521" s="46"/>
      <c r="F521" s="46"/>
    </row>
    <row r="553" spans="5:5" ht="27.75" customHeight="1" x14ac:dyDescent="0.25">
      <c r="E553" s="67">
        <f>E555+E556+E560+E559+E561+E554</f>
        <v>2000</v>
      </c>
    </row>
    <row r="554" spans="5:5" x14ac:dyDescent="0.25">
      <c r="E554" s="67">
        <v>2000</v>
      </c>
    </row>
    <row r="578" spans="5:5" x14ac:dyDescent="0.25">
      <c r="E578" s="67">
        <v>500</v>
      </c>
    </row>
    <row r="1328" spans="5:5" x14ac:dyDescent="0.25">
      <c r="E1328" s="67">
        <f>SUM(E836,E351,E554)</f>
        <v>2000</v>
      </c>
    </row>
  </sheetData>
  <sortState ref="A70:F72">
    <sortCondition ref="A70:A72"/>
  </sortState>
  <mergeCells count="6">
    <mergeCell ref="A2:F3"/>
    <mergeCell ref="B4:B6"/>
    <mergeCell ref="D4:D6"/>
    <mergeCell ref="E4:E6"/>
    <mergeCell ref="C4:C6"/>
    <mergeCell ref="F4:F6"/>
  </mergeCells>
  <pageMargins left="0.39370078740157483" right="0" top="0.35433070866141736" bottom="0.35433070866141736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Хабаровск-1</vt:lpstr>
      <vt:lpstr>Хабаровск-2</vt:lpstr>
      <vt:lpstr>Комсомольск</vt:lpstr>
      <vt:lpstr>Солнечный</vt:lpstr>
      <vt:lpstr>Комсомольск!Заголовки_для_печати</vt:lpstr>
      <vt:lpstr>Солнечный!Заголовки_для_печати</vt:lpstr>
      <vt:lpstr>'Хабаровск-1'!Заголовки_для_печати</vt:lpstr>
      <vt:lpstr>'Хабаровск-2'!Заголовки_для_печати</vt:lpstr>
      <vt:lpstr>Комсомольск!Область_печати</vt:lpstr>
      <vt:lpstr>Солнечный!Область_печати</vt:lpstr>
      <vt:lpstr>'Хабаровск-1'!Область_печати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Солод Ольга Геннадьевна</cp:lastModifiedBy>
  <cp:lastPrinted>2022-03-25T00:10:16Z</cp:lastPrinted>
  <dcterms:created xsi:type="dcterms:W3CDTF">2011-12-09T04:00:35Z</dcterms:created>
  <dcterms:modified xsi:type="dcterms:W3CDTF">2022-03-25T05:14:18Z</dcterms:modified>
</cp:coreProperties>
</file>